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Home\MesDocuments\JFK\Enseignement\ModulesRessources\Stages-Apprentissages\annee25_26\BUT3\DocumentsEvaluation2025-2026\"/>
    </mc:Choice>
  </mc:AlternateContent>
  <xr:revisionPtr revIDLastSave="0" documentId="13_ncr:1_{AB8D18A3-D82F-48DE-9BD4-4E88DB749EA3}" xr6:coauthVersionLast="47" xr6:coauthVersionMax="47" xr10:uidLastSave="{00000000-0000-0000-0000-000000000000}"/>
  <bookViews>
    <workbookView xWindow="2805" yWindow="615" windowWidth="16365" windowHeight="14775" tabRatio="724" xr2:uid="{00000000-000D-0000-FFFF-FFFF00000000}"/>
  </bookViews>
  <sheets>
    <sheet name="Evaluation globale" sheetId="1" r:id="rId1"/>
    <sheet name="Rapport" sheetId="2" r:id="rId2"/>
    <sheet name="SoutenanceFR" sheetId="5" r:id="rId3"/>
    <sheet name="SoutenanceENG" sheetId="6" r:id="rId4"/>
    <sheet name="GrilleNotation" sheetId="7" r:id="rId5"/>
    <sheet name="CompétencesPA" sheetId="8" r:id="rId6"/>
    <sheet name="CompétencesPB" sheetId="9" r:id="rId7"/>
  </sheets>
  <definedNames>
    <definedName name="_xlnm.Print_Area" localSheetId="0">'Evaluation globale'!$A$1:$E$33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2" i="6" l="1"/>
  <c r="E31" i="6"/>
  <c r="E30" i="6"/>
  <c r="E29" i="6"/>
  <c r="E28" i="6"/>
  <c r="E26" i="6"/>
  <c r="E25" i="6"/>
  <c r="E24" i="6" s="1"/>
  <c r="E23" i="6"/>
  <c r="E22" i="6"/>
  <c r="E21" i="6"/>
  <c r="E20" i="6"/>
  <c r="E19" i="6" s="1"/>
  <c r="E18" i="6"/>
  <c r="E17" i="6"/>
  <c r="E16" i="6"/>
  <c r="E15" i="6"/>
  <c r="E14" i="6"/>
  <c r="E31" i="5"/>
  <c r="E30" i="5"/>
  <c r="E29" i="5"/>
  <c r="E28" i="5"/>
  <c r="E26" i="5"/>
  <c r="E25" i="5"/>
  <c r="E24" i="5" s="1"/>
  <c r="E23" i="5"/>
  <c r="E22" i="5"/>
  <c r="E21" i="5"/>
  <c r="E20" i="5"/>
  <c r="E18" i="5"/>
  <c r="E17" i="5"/>
  <c r="E16" i="5"/>
  <c r="E15" i="5"/>
  <c r="E14" i="5"/>
  <c r="D26" i="2"/>
  <c r="D25" i="2"/>
  <c r="D24" i="2"/>
  <c r="D23" i="2"/>
  <c r="D22" i="2"/>
  <c r="D21" i="2"/>
  <c r="D20" i="2"/>
  <c r="D18" i="2"/>
  <c r="D17" i="2"/>
  <c r="D16" i="2"/>
  <c r="D15" i="2"/>
  <c r="D14" i="2"/>
  <c r="D13" i="2"/>
  <c r="D12" i="2"/>
  <c r="B23" i="9"/>
  <c r="B22" i="8"/>
  <c r="E25" i="1"/>
  <c r="E24" i="1" s="1"/>
  <c r="E27" i="5" l="1"/>
  <c r="E27" i="6"/>
  <c r="E13" i="6"/>
  <c r="E19" i="5"/>
  <c r="E13" i="5"/>
  <c r="D19" i="2"/>
  <c r="D11" i="2"/>
  <c r="E19" i="1"/>
  <c r="E18" i="1"/>
  <c r="E17" i="1"/>
  <c r="E16" i="1"/>
  <c r="E15" i="1" l="1"/>
  <c r="D15" i="1" s="1"/>
  <c r="E32" i="5"/>
  <c r="D27" i="2"/>
  <c r="B28" i="2" s="1"/>
  <c r="D21" i="1" s="1"/>
  <c r="E21" i="1" s="1"/>
  <c r="E20" i="1" s="1"/>
  <c r="B26" i="1"/>
  <c r="B22" i="1"/>
  <c r="B20" i="1"/>
  <c r="B4" i="9"/>
  <c r="B4" i="8"/>
  <c r="C32" i="6" l="1"/>
  <c r="C27" i="6"/>
  <c r="C24" i="6"/>
  <c r="D24" i="6" s="1"/>
  <c r="D19" i="6"/>
  <c r="C19" i="6"/>
  <c r="C13" i="6"/>
  <c r="B8" i="6"/>
  <c r="B7" i="6"/>
  <c r="E6" i="6"/>
  <c r="B5" i="6"/>
  <c r="B4" i="6"/>
  <c r="C3" i="6"/>
  <c r="E6" i="5"/>
  <c r="B8" i="5"/>
  <c r="B7" i="5"/>
  <c r="B5" i="5"/>
  <c r="B4" i="5"/>
  <c r="C3" i="5"/>
  <c r="D27" i="6" l="1"/>
  <c r="D13" i="6"/>
  <c r="D32" i="6"/>
  <c r="C35" i="6" s="1"/>
  <c r="D32" i="5"/>
  <c r="C35" i="5" s="1"/>
  <c r="D23" i="1" s="1"/>
  <c r="E23" i="1" s="1"/>
  <c r="E22" i="1" s="1"/>
  <c r="C32" i="5"/>
  <c r="C27" i="5"/>
  <c r="D27" i="5" s="1"/>
  <c r="C24" i="5"/>
  <c r="D19" i="5"/>
  <c r="C19" i="5"/>
  <c r="D13" i="5"/>
  <c r="C13" i="5"/>
  <c r="D24" i="5" l="1"/>
  <c r="D22" i="1"/>
  <c r="E26" i="1"/>
  <c r="B7" i="2"/>
  <c r="B6" i="2"/>
  <c r="B4" i="2"/>
  <c r="B3" i="2"/>
  <c r="B27" i="2"/>
  <c r="B19" i="2"/>
  <c r="B11" i="2"/>
  <c r="B24" i="1"/>
  <c r="B15" i="1"/>
  <c r="C11" i="2" l="1"/>
  <c r="D24" i="1"/>
  <c r="C19" i="2"/>
  <c r="D26" i="1" l="1"/>
  <c r="B29" i="1" s="1"/>
  <c r="D20" i="1"/>
</calcChain>
</file>

<file path=xl/sharedStrings.xml><?xml version="1.0" encoding="utf-8"?>
<sst xmlns="http://schemas.openxmlformats.org/spreadsheetml/2006/main" count="280" uniqueCount="192">
  <si>
    <t>Stagiaire :</t>
  </si>
  <si>
    <t>Sujet du stage :</t>
  </si>
  <si>
    <t>Entreprise :</t>
  </si>
  <si>
    <t>Evaluateur en entreprise :</t>
  </si>
  <si>
    <t>Fonction de l'évaluateur :</t>
  </si>
  <si>
    <t>Tuteur enseignant :</t>
  </si>
  <si>
    <t>Critères</t>
  </si>
  <si>
    <t>Poids</t>
  </si>
  <si>
    <t>Expression</t>
  </si>
  <si>
    <t>Savoir-être en entreprise</t>
  </si>
  <si>
    <t>Bonus appliqué</t>
  </si>
  <si>
    <t>Malus appliqué</t>
  </si>
  <si>
    <t>De 0 à -2</t>
  </si>
  <si>
    <t>NOTE FINALE DU STAGE sur 20</t>
  </si>
  <si>
    <t>Commentaire</t>
  </si>
  <si>
    <t>Grille de notation du rapport</t>
  </si>
  <si>
    <t>Forme, présentation du rapport</t>
  </si>
  <si>
    <t>Respect normes dept info : 1ère de couverture aux normes + 4ème de couverture (résumés + mots-clés)</t>
  </si>
  <si>
    <t>Table des matières : clarté, logique, paginée, titres numérotés et informatifs</t>
  </si>
  <si>
    <t>Volume du rapport adapté et équilibré</t>
  </si>
  <si>
    <t>Organisation globale du document : introduction, développement en +sieurs parties, conclusion</t>
  </si>
  <si>
    <t>Présentation aérée, illustrée, paginée, lisible (typographie)</t>
  </si>
  <si>
    <t>Niveau de français : syntaxe et vocabulaire</t>
  </si>
  <si>
    <t>Orthographe</t>
  </si>
  <si>
    <t>Fond, contenu du rapport</t>
  </si>
  <si>
    <t>Introduction : du général au particulier, annonce du plan, infos pertinentes</t>
  </si>
  <si>
    <t>Contexte : présentation de l'entreprise, service d'accueil, personne(s) référente(s)</t>
  </si>
  <si>
    <t>Présentation du sujet : pré-existant, problème posé, démarche de résolution</t>
  </si>
  <si>
    <t>Méthodes de développement informatique, outils, réalisation : présentation de la partie technique</t>
  </si>
  <si>
    <t>Organisation du travail, gestion de projet</t>
  </si>
  <si>
    <t>Conclusion : bilan complet et synthétique + prolongements</t>
  </si>
  <si>
    <t>Résumé (français + anglais) en 4ème de couverture : pertinence des infos + présence des mots-clés</t>
  </si>
  <si>
    <t>NOTE FINALE DU RAPPORT sur 20</t>
  </si>
  <si>
    <t>Grille de notation de la soutenance</t>
  </si>
  <si>
    <t>Pertinence des réponses aux questions</t>
  </si>
  <si>
    <t>Prestation orale</t>
  </si>
  <si>
    <t>Supports visuels de PAO</t>
  </si>
  <si>
    <t>Diapositive de couverture</t>
  </si>
  <si>
    <t>NOTE FINALE DE SOUTENANCE sur 20</t>
  </si>
  <si>
    <r>
      <t xml:space="preserve">Cette </t>
    </r>
    <r>
      <rPr>
        <b/>
        <sz val="11"/>
        <color theme="1"/>
        <rFont val="Arial1"/>
      </rPr>
      <t>compétence 1</t>
    </r>
    <r>
      <rPr>
        <sz val="11"/>
        <color rgb="FF000000"/>
        <rFont val="Arial"/>
        <family val="2"/>
      </rPr>
      <t xml:space="preserve"> est évaluée sur base du paragraphe « Acquis de compétences » du rapport de stage</t>
    </r>
  </si>
  <si>
    <t>NOTE FINALE sur 20</t>
  </si>
  <si>
    <t>Cette note n’est volontairement PAS intégrée dans la note de stage</t>
  </si>
  <si>
    <t>Fond de l'exposé oral</t>
  </si>
  <si>
    <t>Notes sur 20</t>
  </si>
  <si>
    <t>Aspects Techniques</t>
  </si>
  <si>
    <t>Présentation de la méthode et de la technique de développement mise en œuvre pour réaliser la mission</t>
  </si>
  <si>
    <t>Présent</t>
  </si>
  <si>
    <t>MALUS "Temps de parole" sur 25 minutes</t>
  </si>
  <si>
    <t>MALUS "Orthographe" (nombre de fautes)</t>
  </si>
  <si>
    <t>Présent (oui / non / visio)</t>
  </si>
  <si>
    <t>Introduction + Plan</t>
  </si>
  <si>
    <t>Bonne accroche + titres non génériques et informatifs</t>
  </si>
  <si>
    <t>Mission</t>
  </si>
  <si>
    <t>Contexte et objectifs de la (des) mission(s) bien décrits (introduction en entonnoir : de l'entreprise à la mission) et qualité du travail de vulgarisation de la mission</t>
  </si>
  <si>
    <t>Gestion de projet</t>
  </si>
  <si>
    <t>Existe et bien développée</t>
  </si>
  <si>
    <t>Conclusion</t>
  </si>
  <si>
    <t>Bilan de la mission, apports du stage, perspectives, regard critique de l'étudiant</t>
  </si>
  <si>
    <t>Réponses aux questions</t>
  </si>
  <si>
    <t>Méthode</t>
  </si>
  <si>
    <t>Résultats</t>
  </si>
  <si>
    <t>Présentation des résultats et d'une (éventuelle) démonstration convaincante (démonstration bien préparée)</t>
  </si>
  <si>
    <t>Mise en perspective</t>
  </si>
  <si>
    <t>Prise de recul par rapport au travail accompli : choix techniques, résultats</t>
  </si>
  <si>
    <t>Illustrations</t>
  </si>
  <si>
    <t>Schémas et figures aident à comprendre</t>
  </si>
  <si>
    <t>Eloquence</t>
  </si>
  <si>
    <t>Pas récité, pas hésitant, regard, gestes appropriés, déplacements, voix posée et volume adapté</t>
  </si>
  <si>
    <t>Français de bon niveau : pas de mots familiers, pas de mots parasites (euh), pas d'anglicisme inapproprié, vocabulaire adapté</t>
  </si>
  <si>
    <t>Tous les éléments présents : logo entreprise, logo IUT, noms des tuteurs, titre du stage, dates de stage</t>
  </si>
  <si>
    <t>Organisation</t>
  </si>
  <si>
    <t>Plan logique, clair, simple, fil d'ariane obligatoire pour identifier l'état d'avancement + numéro de page sur chaque diapositive</t>
  </si>
  <si>
    <t>Mise en page</t>
  </si>
  <si>
    <t>« Non répétitive », recherche personnelle, esthétique agréable</t>
  </si>
  <si>
    <t>Lisibilité</t>
  </si>
  <si>
    <t>Textes lisibles /  schémas et figures clairs</t>
  </si>
  <si>
    <t>-0,5 pt si &gt; 27 min. ou &lt; 23 min.</t>
  </si>
  <si>
    <t>-1 pt à partir de 2 fautes</t>
  </si>
  <si>
    <t>oui / non / visio</t>
  </si>
  <si>
    <t>Intern :</t>
  </si>
  <si>
    <t>Company :</t>
  </si>
  <si>
    <t>Mentor :</t>
  </si>
  <si>
    <t>Teacher :</t>
  </si>
  <si>
    <t>Other jury member :</t>
  </si>
  <si>
    <t>Present</t>
  </si>
  <si>
    <t>Oral Evaluation Grid</t>
  </si>
  <si>
    <t>Criteria</t>
  </si>
  <si>
    <t>Coeff.</t>
  </si>
  <si>
    <t>Marks on 20</t>
  </si>
  <si>
    <t>Oral presentation</t>
  </si>
  <si>
    <t>Introduction</t>
  </si>
  <si>
    <t>Project management</t>
  </si>
  <si>
    <t>Answers</t>
  </si>
  <si>
    <t xml:space="preserve"> Technical aspects</t>
  </si>
  <si>
    <t>Methodology</t>
  </si>
  <si>
    <t>Results</t>
  </si>
  <si>
    <t>Perspective</t>
  </si>
  <si>
    <t>Oral performance</t>
  </si>
  <si>
    <t>Expressiveness</t>
  </si>
  <si>
    <t xml:space="preserve">Visual support </t>
  </si>
  <si>
    <t>Front cover slide</t>
  </si>
  <si>
    <t>Organization</t>
  </si>
  <si>
    <t>Layout</t>
  </si>
  <si>
    <t>Readability</t>
  </si>
  <si>
    <t>PENALTY "Misspelling" (number of mistakes)</t>
  </si>
  <si>
    <t>FINAL MARK on 20</t>
  </si>
  <si>
    <t>PENALTY "Speaking Time" = 25 minutes</t>
  </si>
  <si>
    <t>Good hook + informative and non generic titles</t>
  </si>
  <si>
    <t>Context and objectives of the mission(s) well described (funnel-shaped introduction: from the company to the mission) and quality of the mission's popularization.</t>
  </si>
  <si>
    <t>Existing and well-developed</t>
  </si>
  <si>
    <t>Assessment of the assignment, contributions of the internship, outlook, critical view of the student</t>
  </si>
  <si>
    <t>Relevance of the answers</t>
  </si>
  <si>
    <t>Presentation of the development method and technique used to complete the assignment</t>
  </si>
  <si>
    <t>Presentation of results and (possible) convincing demonstration (well-prepared demonstration)</t>
  </si>
  <si>
    <t>Taking a step back from the work accomplished: technical choices, results</t>
  </si>
  <si>
    <t>Diagram, patterns, graphs and figures help understanding</t>
  </si>
  <si>
    <t>All elements present: company logo, Institue's logo, tutors' names, internship title, internship dates</t>
  </si>
  <si>
    <t>Logical, clear, simple table of contents and plan,breadcrumbs + page numbers</t>
  </si>
  <si>
    <t>"Non-repetitive", personal research, pleasing aesthetics</t>
  </si>
  <si>
    <t>Readable texts /  clear graphs and figures</t>
  </si>
  <si>
    <t>-0.5 pt if &gt; 27 min. or &lt; 23 min.</t>
  </si>
  <si>
    <t>-1 pt from 2 mistakes</t>
  </si>
  <si>
    <t>Commentary</t>
  </si>
  <si>
    <t>Not recited, not hesitating, appropriate gaze, gestures, movements, steady voice and appropriate volume</t>
  </si>
  <si>
    <t>Good level of slang: no slang, no “um” words, no inappropriate anglicisms, appropriate vocabulary</t>
  </si>
  <si>
    <t>Évaluation FINALE du stage BUT3 en entreprise</t>
  </si>
  <si>
    <t>Grille récapitulative de notation du stage</t>
  </si>
  <si>
    <t>Evaluation du travail en entreprise (40%)</t>
  </si>
  <si>
    <t>Compétence 1</t>
  </si>
  <si>
    <t>Compétence 2 (PA) ou 3 (PB)</t>
  </si>
  <si>
    <t>Compétence 6</t>
  </si>
  <si>
    <t>Note du rapport</t>
  </si>
  <si>
    <t>Expression écrite (20%)</t>
  </si>
  <si>
    <t>Expression orale (30%)</t>
  </si>
  <si>
    <t>Note de la soutenance</t>
  </si>
  <si>
    <t>Rendre compte de son activité (10%)</t>
  </si>
  <si>
    <t>Qualité relation avec tuteur enseignant (rapport début stage, visite de stage, TDB hebdomadaires)</t>
  </si>
  <si>
    <t>Evaluation du rapport de stage BUT3</t>
  </si>
  <si>
    <t>Evaluation de la soutenance de stage BUT3 en français</t>
  </si>
  <si>
    <t>Evaluation de la soutenance de stage BUT3 en anglais</t>
  </si>
  <si>
    <t>Compétences acquises durant le stage BUT3 – PA</t>
  </si>
  <si>
    <t>Apprentissages critiques évalués notamment sur la base du paragraphe « Acquis de compétences » du rapport de stage</t>
  </si>
  <si>
    <t>Liste des apprentissages critiques par compétence (3 compétences au total) pour le S6 et valable uniquement pour le parcours A</t>
  </si>
  <si>
    <t>Compétence 1 : Adapter des applications sur un
ensemble de supports (embarqué, web, mobile, IoT…). Ci-dessous les apprentissages critiques (AC).</t>
  </si>
  <si>
    <t>Choisir et implémenter les architectures adaptées</t>
  </si>
  <si>
    <t>Faire évoluer une application existante</t>
  </si>
  <si>
    <t>Intégrer des solutions dans un environnement de production</t>
  </si>
  <si>
    <t>Compétence 2 : Analyser et optimiser des
Applications</t>
  </si>
  <si>
    <t>Anticiper les résultats de diverses métriques (temps d’exécution, occupation mémoire…)</t>
  </si>
  <si>
    <t>Profiler, analyser et justifier le comportement d’un code existant</t>
  </si>
  <si>
    <t>Choisir et utiliser des bibliothèques et méthodes dédiées au domaine d’application (imagerie, immersion, intelligence artificielle, jeux vidéos, parallélisme, calcul formel…)</t>
  </si>
  <si>
    <t>Compétence 6 : Manager une équipe
Informatique</t>
  </si>
  <si>
    <t>Organiser et partager une veille numérique</t>
  </si>
  <si>
    <r>
      <t xml:space="preserve">Cette </t>
    </r>
    <r>
      <rPr>
        <b/>
        <sz val="11"/>
        <color theme="1"/>
        <rFont val="Arial1"/>
      </rPr>
      <t>compétence 6</t>
    </r>
    <r>
      <rPr>
        <sz val="11"/>
        <color rgb="FF000000"/>
        <rFont val="Arial"/>
        <family val="2"/>
      </rPr>
      <t xml:space="preserve"> est évaluée sur base du paragraphe « Acquis de compétences » du rapport de stage où un seul AC (Apprentissage Critique) parmi les 4 doit être développé</t>
    </r>
  </si>
  <si>
    <t>Identifier les enjeux de l’économie de l’innovation numérique</t>
  </si>
  <si>
    <t>Guider la conduite du changement informatique au sein d’une organisation</t>
  </si>
  <si>
    <t>Accompagner le management de projet informatique</t>
  </si>
  <si>
    <t>Compétences acquises durant le stage BUT3 – PB</t>
  </si>
  <si>
    <t>Liste des apprentissages critiques par compétence (3 compétences au total) pour le S6 et valable uniquement pour le parcours B</t>
  </si>
  <si>
    <t>Compétence 3 : Faire évoluer et maintenir un système informatique communicant en conditions opérationnelles</t>
  </si>
  <si>
    <t>Créer des processus de traitement automatisé (solution de gestion de configuration et de parc, intégration et déploiement continu…)</t>
  </si>
  <si>
    <t>Configurer un serveur et des services réseaux de manière avancée (virtualisation…)</t>
  </si>
  <si>
    <t>Appliquer une politique de sécurité au niveau de l’infrastructure</t>
  </si>
  <si>
    <t>Déployer et maintenir un réseau d’organisation en fonction de ses besoins</t>
  </si>
  <si>
    <t>NE PAS MODIFIER CETTE FEUILLE !</t>
  </si>
  <si>
    <t>A+</t>
  </si>
  <si>
    <t>Travail très au-dessus des attentes</t>
  </si>
  <si>
    <t>A</t>
  </si>
  <si>
    <t>B</t>
  </si>
  <si>
    <t>C</t>
  </si>
  <si>
    <t>Travail perfectible</t>
  </si>
  <si>
    <t>D</t>
  </si>
  <si>
    <t>Insuffisances marquées</t>
  </si>
  <si>
    <t>E</t>
  </si>
  <si>
    <t>Grosses lacunes</t>
  </si>
  <si>
    <t>F</t>
  </si>
  <si>
    <t>Très bon niveau</t>
  </si>
  <si>
    <t>Bon travail mais petites imperfections</t>
  </si>
  <si>
    <t>Grille de notation sur 20 pts</t>
  </si>
  <si>
    <t>Lettre</t>
  </si>
  <si>
    <t>Correspondance en pts</t>
  </si>
  <si>
    <t>Une évaluation de type A+ doit nécessairement être accompagnée d'une justification argumentée</t>
  </si>
  <si>
    <t>Notes sur 20
(voir GrilleNotation)</t>
  </si>
  <si>
    <t>Inexistant</t>
  </si>
  <si>
    <t>Autre membre du jury :</t>
  </si>
  <si>
    <t>yes / no / visio</t>
  </si>
  <si>
    <t>&lt;Nom&gt; &lt;Prénom&gt;</t>
  </si>
  <si>
    <t>Rentrer lettre ou nombre</t>
  </si>
  <si>
    <t>De 0 à +0,5</t>
  </si>
  <si>
    <r>
      <t xml:space="preserve">Cette </t>
    </r>
    <r>
      <rPr>
        <b/>
        <sz val="11"/>
        <color theme="1"/>
        <rFont val="Arial1"/>
      </rPr>
      <t>compétence 6</t>
    </r>
    <r>
      <rPr>
        <sz val="11"/>
        <color rgb="FF000000"/>
        <rFont val="Arial"/>
        <family val="2"/>
      </rPr>
      <t xml:space="preserve"> est évaluée sur base du paragraphe « Acquis de compétences » du rapport de stage où un seul AC (Apprentissage Critique) parmi les 4 doit être développé.</t>
    </r>
  </si>
  <si>
    <r>
      <t xml:space="preserve">Cette </t>
    </r>
    <r>
      <rPr>
        <b/>
        <sz val="11"/>
        <color theme="1"/>
        <rFont val="Arial1"/>
      </rPr>
      <t>compétence 2</t>
    </r>
    <r>
      <rPr>
        <sz val="11"/>
        <color rgb="FF000000"/>
        <rFont val="Arial"/>
        <family val="2"/>
      </rPr>
      <t xml:space="preserve"> est évaluée par une moyenne des notes des ressources en rapport avec les AC (moyenne sur 20 pts des notes R5.A.04 et R5.A.11). Merci de rentrer cette note.</t>
    </r>
  </si>
  <si>
    <r>
      <t xml:space="preserve">Cette </t>
    </r>
    <r>
      <rPr>
        <b/>
        <sz val="11"/>
        <color rgb="FF000000"/>
        <rFont val="Arial"/>
        <family val="2"/>
      </rPr>
      <t>compétence 3</t>
    </r>
    <r>
      <rPr>
        <sz val="11"/>
        <color rgb="FF000000"/>
        <rFont val="Arial"/>
        <family val="2"/>
      </rPr>
      <t xml:space="preserve"> est évaluée par une moyenne des notes des ressources qui abordent un maximum d'AC de la C3 (moyenne sur 20 pts des notes R5.B.06 et R6.B.05). Merci de rentrer cette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</si>
</sst>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C];[Red]&quot;-&quot;#,##0.00&quot; &quot;[$€-40C]"/>
  </numFmts>
  <fonts count="51">
    <font>
      <sz val="11"/>
      <color theme="1"/>
      <name val="Arial1"/>
    </font>
    <font>
      <sz val="11"/>
      <color theme="1"/>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i/>
      <sz val="16"/>
      <color theme="1"/>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i/>
      <u/>
      <sz val="11"/>
      <color theme="1"/>
      <name val="Arial1"/>
    </font>
    <font>
      <b/>
      <sz val="18"/>
      <color rgb="FF000000"/>
      <name val="Times"/>
    </font>
    <font>
      <sz val="10"/>
      <color rgb="FF000000"/>
      <name val="Arial1"/>
    </font>
    <font>
      <sz val="12"/>
      <color rgb="FF000000"/>
      <name val="Arial"/>
      <family val="2"/>
    </font>
    <font>
      <sz val="12"/>
      <color rgb="FF000000"/>
      <name val="Times"/>
    </font>
    <font>
      <b/>
      <sz val="12"/>
      <color rgb="FF000000"/>
      <name val="Arial3"/>
    </font>
    <font>
      <sz val="12"/>
      <color theme="1"/>
      <name val="Arial1"/>
    </font>
    <font>
      <i/>
      <sz val="12"/>
      <color rgb="FF000000"/>
      <name val="Arial"/>
      <family val="2"/>
    </font>
    <font>
      <sz val="9"/>
      <color rgb="FF000000"/>
      <name val="Arial"/>
      <family val="2"/>
    </font>
    <font>
      <sz val="11"/>
      <color rgb="FF000000"/>
      <name val="Helvetica"/>
    </font>
    <font>
      <sz val="10"/>
      <color rgb="FF000000"/>
      <name val="Times"/>
    </font>
    <font>
      <b/>
      <sz val="12"/>
      <color rgb="FF000000"/>
      <name val="Times"/>
    </font>
    <font>
      <b/>
      <sz val="12"/>
      <color rgb="FF0000FF"/>
      <name val="Helvetica"/>
    </font>
    <font>
      <sz val="9"/>
      <color rgb="FFCCFFFF"/>
      <name val="Helvetica"/>
    </font>
    <font>
      <b/>
      <sz val="10"/>
      <color rgb="FF0000FF"/>
      <name val="Arial2"/>
    </font>
    <font>
      <sz val="11"/>
      <color rgb="FF000000"/>
      <name val="Times"/>
    </font>
    <font>
      <sz val="10"/>
      <color rgb="FF000000"/>
      <name val="Helvetica"/>
    </font>
    <font>
      <sz val="12"/>
      <color rgb="FF000000"/>
      <name val="Helvetica"/>
    </font>
    <font>
      <sz val="10"/>
      <color rgb="FF000000"/>
      <name val="Arial2"/>
    </font>
    <font>
      <b/>
      <sz val="11"/>
      <color rgb="FF000000"/>
      <name val="Times"/>
    </font>
    <font>
      <b/>
      <sz val="13"/>
      <color rgb="FF000000"/>
      <name val="Helvetica"/>
    </font>
    <font>
      <sz val="10"/>
      <color rgb="FF000000"/>
      <name val="Arial"/>
      <family val="2"/>
    </font>
    <font>
      <b/>
      <sz val="13"/>
      <color rgb="FF000000"/>
      <name val="Times"/>
    </font>
    <font>
      <b/>
      <sz val="18"/>
      <color rgb="FF000000"/>
      <name val="Arial"/>
      <family val="2"/>
    </font>
    <font>
      <b/>
      <sz val="14"/>
      <color rgb="FF000000"/>
      <name val="Arial"/>
      <family val="2"/>
    </font>
    <font>
      <b/>
      <sz val="12"/>
      <color rgb="FF000000"/>
      <name val="Arial"/>
      <family val="2"/>
    </font>
    <font>
      <b/>
      <sz val="11"/>
      <color rgb="FF0000FF"/>
      <name val="Arial"/>
      <family val="2"/>
    </font>
    <font>
      <b/>
      <sz val="12"/>
      <color rgb="FF0000FF"/>
      <name val="Arial"/>
      <family val="2"/>
    </font>
    <font>
      <sz val="11"/>
      <color rgb="FF000000"/>
      <name val="Arial"/>
      <family val="2"/>
    </font>
    <font>
      <b/>
      <sz val="11"/>
      <color theme="1"/>
      <name val="Arial1"/>
    </font>
    <font>
      <b/>
      <sz val="11"/>
      <color rgb="FF000000"/>
      <name val="Arial"/>
      <family val="2"/>
    </font>
    <font>
      <b/>
      <sz val="13"/>
      <color rgb="FF000000"/>
      <name val="Arial"/>
      <family val="2"/>
    </font>
    <font>
      <sz val="9"/>
      <color rgb="FFCCFFFF"/>
      <name val="Arial"/>
      <family val="2"/>
    </font>
    <font>
      <sz val="12"/>
      <name val="Arial"/>
      <family val="2"/>
    </font>
    <font>
      <b/>
      <sz val="11"/>
      <color rgb="FFFF0000"/>
      <name val="Arial1"/>
    </font>
    <font>
      <b/>
      <sz val="12"/>
      <color theme="1"/>
      <name val="Arial1"/>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00B8FF"/>
        <bgColor rgb="FF00B8FF"/>
      </patternFill>
    </fill>
    <fill>
      <patternFill patternType="solid">
        <fgColor rgb="FFCCFFFF"/>
        <bgColor rgb="FFCCFFFF"/>
      </patternFill>
    </fill>
    <fill>
      <patternFill patternType="solid">
        <fgColor rgb="FFFFFF99"/>
        <bgColor rgb="FFFFFF99"/>
      </patternFill>
    </fill>
    <fill>
      <patternFill patternType="solid">
        <fgColor theme="0"/>
        <bgColor rgb="FFE6E6E6"/>
      </patternFill>
    </fill>
    <fill>
      <patternFill patternType="solid">
        <fgColor theme="0"/>
        <bgColor rgb="FFCCFFFF"/>
      </patternFill>
    </fill>
  </fills>
  <borders count="3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FF0000"/>
      </left>
      <right style="medium">
        <color rgb="FFFF0000"/>
      </right>
      <top style="medium">
        <color rgb="FFFF0000"/>
      </top>
      <bottom style="medium">
        <color rgb="FFFF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2">
    <xf numFmtId="0" fontId="0" fillId="0" borderId="0"/>
    <xf numFmtId="0" fontId="14" fillId="8" borderId="1"/>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5" fillId="0" borderId="0"/>
    <xf numFmtId="164" fontId="15" fillId="0" borderId="0"/>
    <xf numFmtId="0" fontId="1" fillId="0" borderId="0"/>
    <xf numFmtId="0" fontId="1" fillId="0" borderId="0"/>
    <xf numFmtId="0" fontId="4" fillId="0" borderId="0"/>
  </cellStyleXfs>
  <cellXfs count="144">
    <xf numFmtId="0" fontId="0" fillId="0" borderId="0" xfId="0"/>
    <xf numFmtId="0" fontId="17"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1" fillId="0" borderId="0" xfId="0" applyFont="1"/>
    <xf numFmtId="0" fontId="22" fillId="0" borderId="0" xfId="0" applyFont="1" applyFill="1" applyBorder="1" applyAlignment="1" applyProtection="1">
      <alignment horizontal="right" wrapText="1"/>
      <protection locked="0"/>
    </xf>
    <xf numFmtId="0" fontId="18" fillId="0" borderId="0" xfId="0" applyFont="1" applyFill="1" applyBorder="1" applyAlignment="1" applyProtection="1">
      <alignment horizontal="right" vertical="center" wrapText="1"/>
      <protection locked="0"/>
    </xf>
    <xf numFmtId="0" fontId="19" fillId="0" borderId="0" xfId="0" applyFont="1" applyFill="1" applyBorder="1" applyAlignment="1">
      <alignment horizontal="right" vertical="center" wrapText="1"/>
    </xf>
    <xf numFmtId="0" fontId="23" fillId="0" borderId="0" xfId="0" applyFont="1" applyFill="1" applyBorder="1" applyAlignment="1" applyProtection="1">
      <alignment horizontal="left" vertical="center" wrapText="1"/>
      <protection locked="0"/>
    </xf>
    <xf numFmtId="0" fontId="25" fillId="0" borderId="0" xfId="0" applyFont="1" applyFill="1" applyBorder="1" applyAlignment="1">
      <alignment horizontal="center" vertical="center" wrapText="1"/>
    </xf>
    <xf numFmtId="0" fontId="26" fillId="9" borderId="7"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29" fillId="0" borderId="0" xfId="0" applyFont="1" applyFill="1" applyBorder="1" applyAlignment="1">
      <alignment vertical="center" wrapText="1"/>
    </xf>
    <xf numFmtId="0" fontId="33" fillId="0" borderId="0" xfId="0" applyFont="1" applyFill="1" applyBorder="1" applyAlignment="1">
      <alignment vertical="center" wrapText="1"/>
    </xf>
    <xf numFmtId="0" fontId="32" fillId="10" borderId="2" xfId="0" applyFont="1" applyFill="1" applyBorder="1" applyAlignment="1" applyProtection="1">
      <alignment horizontal="center" vertical="center" wrapText="1"/>
      <protection locked="0"/>
    </xf>
    <xf numFmtId="0" fontId="34" fillId="10" borderId="11" xfId="0" applyFont="1" applyFill="1" applyBorder="1" applyAlignment="1">
      <alignment horizontal="right" vertical="center" wrapText="1"/>
    </xf>
    <xf numFmtId="0" fontId="35" fillId="10" borderId="13" xfId="0" applyFont="1" applyFill="1" applyBorder="1" applyAlignment="1" applyProtection="1">
      <alignment horizontal="center" vertical="center" wrapText="1"/>
      <protection locked="0"/>
    </xf>
    <xf numFmtId="0" fontId="28" fillId="10" borderId="14" xfId="0" applyFont="1" applyFill="1" applyBorder="1" applyAlignment="1">
      <alignment horizontal="center" vertical="center" wrapText="1"/>
    </xf>
    <xf numFmtId="0" fontId="32" fillId="10" borderId="13" xfId="0" applyFont="1" applyFill="1" applyBorder="1" applyAlignment="1" applyProtection="1">
      <alignment horizontal="center" vertical="center" wrapText="1"/>
      <protection locked="0"/>
    </xf>
    <xf numFmtId="0" fontId="34"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wrapText="1"/>
      <protection hidden="1"/>
    </xf>
    <xf numFmtId="0" fontId="32"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26" fillId="0" borderId="15" xfId="0" applyFont="1" applyFill="1" applyBorder="1" applyAlignment="1">
      <alignment vertical="center" wrapText="1"/>
    </xf>
    <xf numFmtId="0" fontId="30" fillId="0" borderId="16" xfId="0" applyFont="1" applyFill="1" applyBorder="1" applyAlignment="1">
      <alignment vertical="center" wrapText="1"/>
    </xf>
    <xf numFmtId="0" fontId="17" fillId="0" borderId="16" xfId="0" applyFont="1" applyFill="1" applyBorder="1" applyAlignment="1">
      <alignment vertical="center" wrapText="1"/>
    </xf>
    <xf numFmtId="0" fontId="17" fillId="0" borderId="17" xfId="0" applyFont="1" applyFill="1" applyBorder="1" applyAlignment="1">
      <alignment vertical="center" wrapText="1"/>
    </xf>
    <xf numFmtId="0" fontId="30" fillId="0" borderId="0" xfId="0" applyFont="1" applyFill="1" applyBorder="1" applyAlignment="1">
      <alignment horizontal="right" vertical="center" wrapText="1"/>
    </xf>
    <xf numFmtId="0" fontId="30"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36" fillId="0" borderId="0" xfId="0" applyFont="1" applyFill="1" applyBorder="1" applyAlignment="1" applyProtection="1">
      <alignment horizontal="left" vertical="center" wrapText="1"/>
      <protection locked="0"/>
    </xf>
    <xf numFmtId="0" fontId="37" fillId="9" borderId="3"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0" fillId="0" borderId="15" xfId="0" applyFont="1" applyFill="1" applyBorder="1" applyAlignment="1">
      <alignment vertical="center" wrapText="1"/>
    </xf>
    <xf numFmtId="0" fontId="42" fillId="10" borderId="2" xfId="0" applyFont="1" applyFill="1" applyBorder="1" applyAlignment="1" applyProtection="1">
      <alignment horizontal="center" vertical="center" wrapText="1"/>
      <protection hidden="1"/>
    </xf>
    <xf numFmtId="0" fontId="42" fillId="10" borderId="2" xfId="0" applyFont="1" applyFill="1" applyBorder="1" applyAlignment="1">
      <alignment horizontal="center" vertical="center" wrapText="1"/>
    </xf>
    <xf numFmtId="0" fontId="47" fillId="10" borderId="10" xfId="0" applyFont="1" applyFill="1" applyBorder="1" applyAlignment="1">
      <alignment horizontal="center" vertical="center" wrapText="1"/>
    </xf>
    <xf numFmtId="0" fontId="36" fillId="10" borderId="2" xfId="0" applyFont="1" applyFill="1" applyBorder="1" applyAlignment="1" applyProtection="1">
      <alignment horizontal="center" vertical="center" wrapText="1"/>
      <protection hidden="1"/>
    </xf>
    <xf numFmtId="0" fontId="45" fillId="10" borderId="12" xfId="0" applyFont="1" applyFill="1" applyBorder="1" applyAlignment="1">
      <alignment horizontal="right" vertical="center" wrapText="1"/>
    </xf>
    <xf numFmtId="0" fontId="40" fillId="10" borderId="13" xfId="0" applyFont="1" applyFill="1" applyBorder="1" applyAlignment="1" applyProtection="1">
      <alignment horizontal="center" vertical="center" wrapText="1"/>
      <protection hidden="1"/>
    </xf>
    <xf numFmtId="0" fontId="40" fillId="10" borderId="13" xfId="0" applyFont="1" applyFill="1" applyBorder="1" applyAlignment="1" applyProtection="1">
      <alignment horizontal="center" vertical="center" wrapText="1"/>
      <protection locked="0"/>
    </xf>
    <xf numFmtId="0" fontId="47" fillId="10" borderId="14" xfId="0" applyFont="1" applyFill="1" applyBorder="1" applyAlignment="1">
      <alignment horizontal="center" vertical="center" wrapText="1"/>
    </xf>
    <xf numFmtId="0" fontId="40" fillId="10" borderId="20" xfId="0" applyFont="1" applyFill="1" applyBorder="1" applyAlignment="1" applyProtection="1">
      <alignment horizontal="center" vertical="center" wrapText="1"/>
      <protection locked="0"/>
    </xf>
    <xf numFmtId="0" fontId="47" fillId="10" borderId="21" xfId="0" applyFont="1" applyFill="1" applyBorder="1" applyAlignment="1">
      <alignment horizontal="center" vertical="center" wrapText="1"/>
    </xf>
    <xf numFmtId="0" fontId="45" fillId="10" borderId="19"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5" fillId="10" borderId="22" xfId="0" applyFont="1" applyFill="1" applyBorder="1" applyAlignment="1" applyProtection="1">
      <alignment horizontal="center" vertical="center" wrapText="1"/>
      <protection hidden="1"/>
    </xf>
    <xf numFmtId="0" fontId="40" fillId="10" borderId="22" xfId="0" applyFont="1" applyFill="1" applyBorder="1" applyAlignment="1" applyProtection="1">
      <alignment horizontal="center" vertical="center" wrapText="1"/>
      <protection locked="0"/>
    </xf>
    <xf numFmtId="0" fontId="40" fillId="9" borderId="5"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0" fillId="0" borderId="0" xfId="0"/>
    <xf numFmtId="0" fontId="41" fillId="10" borderId="9" xfId="0" applyFont="1" applyFill="1" applyBorder="1" applyAlignment="1">
      <alignment vertical="center" wrapText="1"/>
    </xf>
    <xf numFmtId="0" fontId="25"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pplyProtection="1">
      <alignment horizontal="left" wrapText="1"/>
      <protection locked="0"/>
    </xf>
    <xf numFmtId="0" fontId="18" fillId="0" borderId="0" xfId="0" applyFont="1" applyAlignment="1" applyProtection="1">
      <alignment wrapText="1"/>
      <protection locked="0"/>
    </xf>
    <xf numFmtId="0" fontId="18" fillId="0" borderId="0" xfId="0" applyFont="1" applyAlignment="1" applyProtection="1">
      <alignment vertical="center" wrapText="1"/>
      <protection locked="0"/>
    </xf>
    <xf numFmtId="0" fontId="48" fillId="0" borderId="24" xfId="0" applyFont="1" applyBorder="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40" fillId="9" borderId="25" xfId="0" applyFont="1" applyFill="1" applyBorder="1" applyAlignment="1">
      <alignment horizontal="center" vertical="center" wrapText="1"/>
    </xf>
    <xf numFmtId="0" fontId="41" fillId="10" borderId="26" xfId="0" applyFont="1" applyFill="1" applyBorder="1" applyAlignment="1">
      <alignment vertical="center" wrapText="1"/>
    </xf>
    <xf numFmtId="0" fontId="43" fillId="0" borderId="9" xfId="0" applyFont="1" applyBorder="1" applyAlignment="1">
      <alignment horizontal="left" vertical="center" wrapText="1" indent="3"/>
    </xf>
    <xf numFmtId="0" fontId="43" fillId="0" borderId="26" xfId="0" applyFont="1" applyBorder="1" applyAlignment="1">
      <alignment horizontal="left" vertical="center" wrapText="1" indent="3"/>
    </xf>
    <xf numFmtId="0" fontId="45" fillId="10" borderId="27" xfId="0" applyFont="1" applyFill="1" applyBorder="1" applyAlignment="1">
      <alignment horizontal="right" vertical="center" wrapText="1"/>
    </xf>
    <xf numFmtId="49" fontId="45" fillId="10" borderId="28" xfId="0" applyNumberFormat="1" applyFont="1" applyFill="1" applyBorder="1" applyAlignment="1">
      <alignment horizontal="center" vertical="center" wrapText="1"/>
    </xf>
    <xf numFmtId="49" fontId="45" fillId="10" borderId="22" xfId="0" applyNumberFormat="1" applyFont="1" applyFill="1" applyBorder="1" applyAlignment="1" applyProtection="1">
      <alignment horizontal="center" vertical="center" wrapText="1"/>
      <protection hidden="1"/>
    </xf>
    <xf numFmtId="0" fontId="34" fillId="0" borderId="0" xfId="0" applyFont="1" applyAlignment="1">
      <alignment horizontal="right" vertical="center" wrapText="1"/>
    </xf>
    <xf numFmtId="0" fontId="32" fillId="0" borderId="0" xfId="0" applyFont="1" applyAlignment="1" applyProtection="1">
      <alignment horizontal="center" vertical="center" wrapText="1"/>
      <protection hidden="1"/>
    </xf>
    <xf numFmtId="0" fontId="32" fillId="0" borderId="0" xfId="0" applyFont="1" applyAlignment="1">
      <alignment horizontal="center" vertical="center" wrapText="1"/>
    </xf>
    <xf numFmtId="0" fontId="30" fillId="0" borderId="0" xfId="0" applyFont="1" applyAlignment="1">
      <alignment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40" fillId="0" borderId="0" xfId="0" applyFont="1" applyAlignment="1" applyProtection="1">
      <alignment vertical="center" wrapText="1"/>
      <protection locked="0"/>
    </xf>
    <xf numFmtId="0" fontId="18" fillId="0" borderId="24" xfId="0" applyFont="1" applyFill="1" applyBorder="1" applyAlignment="1" applyProtection="1">
      <alignment horizontal="center" vertical="center" wrapText="1"/>
      <protection locked="0"/>
    </xf>
    <xf numFmtId="0" fontId="0" fillId="0" borderId="0" xfId="0"/>
    <xf numFmtId="0" fontId="41" fillId="10" borderId="9" xfId="0" applyFont="1" applyFill="1" applyBorder="1" applyAlignment="1">
      <alignment vertical="center" wrapText="1"/>
    </xf>
    <xf numFmtId="0" fontId="0" fillId="0" borderId="0" xfId="0"/>
    <xf numFmtId="0" fontId="40" fillId="9" borderId="4" xfId="0" applyFont="1" applyFill="1" applyBorder="1" applyAlignment="1">
      <alignment horizontal="center" vertical="center" wrapText="1"/>
    </xf>
    <xf numFmtId="0" fontId="40" fillId="9" borderId="3" xfId="0" applyFont="1" applyFill="1" applyBorder="1" applyAlignment="1">
      <alignment horizontal="center" vertical="center" wrapText="1"/>
    </xf>
    <xf numFmtId="0" fontId="0" fillId="0" borderId="0" xfId="0"/>
    <xf numFmtId="0" fontId="41" fillId="10" borderId="9" xfId="0" applyFont="1" applyFill="1" applyBorder="1" applyAlignment="1">
      <alignment vertical="center" wrapText="1"/>
    </xf>
    <xf numFmtId="0" fontId="43" fillId="0" borderId="9" xfId="0" applyFont="1" applyFill="1" applyBorder="1" applyAlignment="1">
      <alignment horizontal="left" vertical="center" wrapText="1" indent="3"/>
    </xf>
    <xf numFmtId="0" fontId="40" fillId="9" borderId="5" xfId="0" applyFont="1" applyFill="1" applyBorder="1" applyAlignment="1">
      <alignment horizontal="center" vertical="center" wrapText="1"/>
    </xf>
    <xf numFmtId="0" fontId="41" fillId="10" borderId="8" xfId="0" applyFont="1" applyFill="1" applyBorder="1" applyAlignment="1">
      <alignment vertical="center" wrapText="1"/>
    </xf>
    <xf numFmtId="0" fontId="43" fillId="12" borderId="8" xfId="0" applyFont="1" applyFill="1" applyBorder="1" applyAlignment="1">
      <alignment horizontal="left" vertical="center" wrapText="1" indent="3"/>
    </xf>
    <xf numFmtId="0" fontId="43" fillId="0" borderId="8" xfId="0" applyFont="1" applyFill="1" applyBorder="1" applyAlignment="1">
      <alignment horizontal="left" vertical="center" wrapText="1" indent="3"/>
    </xf>
    <xf numFmtId="0" fontId="32" fillId="13" borderId="2" xfId="0" applyFont="1" applyFill="1" applyBorder="1" applyAlignment="1" applyProtection="1">
      <alignment horizontal="center" vertical="center" wrapText="1"/>
      <protection locked="0"/>
    </xf>
    <xf numFmtId="0" fontId="45" fillId="10" borderId="9" xfId="0" applyFont="1" applyFill="1" applyBorder="1" applyAlignment="1">
      <alignment horizontal="left" vertical="center" wrapText="1" indent="3"/>
    </xf>
    <xf numFmtId="0" fontId="45" fillId="10" borderId="12" xfId="0" applyFont="1" applyFill="1" applyBorder="1" applyAlignment="1">
      <alignment horizontal="left" vertical="center" wrapText="1" indent="3"/>
    </xf>
    <xf numFmtId="0" fontId="43" fillId="0" borderId="0" xfId="0" applyFont="1" applyAlignment="1">
      <alignment vertical="center" wrapText="1"/>
    </xf>
    <xf numFmtId="0" fontId="18" fillId="0" borderId="0" xfId="0" applyFont="1" applyAlignment="1">
      <alignment horizontal="center" vertical="center" wrapText="1"/>
    </xf>
    <xf numFmtId="0" fontId="40" fillId="0" borderId="15" xfId="0" applyFont="1" applyBorder="1" applyAlignment="1">
      <alignment vertical="center" wrapText="1"/>
    </xf>
    <xf numFmtId="0" fontId="36" fillId="0" borderId="16" xfId="0" applyFont="1" applyBorder="1" applyAlignment="1">
      <alignment vertical="center" wrapText="1"/>
    </xf>
    <xf numFmtId="0" fontId="36" fillId="0" borderId="17" xfId="0" applyFont="1" applyBorder="1" applyAlignment="1">
      <alignment vertical="center" wrapText="1"/>
    </xf>
    <xf numFmtId="0" fontId="40" fillId="9" borderId="7" xfId="0" applyFont="1" applyFill="1" applyBorder="1" applyAlignment="1">
      <alignment horizontal="center" vertical="center" wrapText="1"/>
    </xf>
    <xf numFmtId="0" fontId="49" fillId="0" borderId="0" xfId="0" applyFont="1"/>
    <xf numFmtId="0" fontId="43" fillId="12" borderId="2" xfId="0" applyFont="1" applyFill="1" applyBorder="1" applyAlignment="1" applyProtection="1">
      <alignment horizontal="center" vertical="center" wrapText="1"/>
      <protection locked="0"/>
    </xf>
    <xf numFmtId="0" fontId="0" fillId="0" borderId="0" xfId="0" applyAlignment="1">
      <alignment horizontal="center" vertical="center"/>
    </xf>
    <xf numFmtId="0" fontId="44" fillId="0" borderId="0" xfId="0" applyFont="1" applyAlignment="1">
      <alignment horizontal="center" vertical="center"/>
    </xf>
    <xf numFmtId="0" fontId="5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33" fillId="0" borderId="2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0" xfId="0" applyFill="1" applyBorder="1" applyAlignment="1">
      <alignment horizontal="left" vertical="center"/>
    </xf>
    <xf numFmtId="0" fontId="38" fillId="0" borderId="2" xfId="0" applyFont="1" applyFill="1" applyBorder="1" applyAlignment="1">
      <alignment horizontal="center" vertical="center" wrapText="1"/>
    </xf>
    <xf numFmtId="0" fontId="20" fillId="0" borderId="0" xfId="0" applyFont="1" applyAlignment="1" applyProtection="1">
      <alignment horizontal="right" vertical="center" wrapText="1"/>
      <protection locked="0"/>
    </xf>
    <xf numFmtId="0" fontId="0" fillId="0" borderId="0" xfId="0" applyFill="1" applyBorder="1" applyAlignment="1">
      <alignment vertical="center"/>
    </xf>
    <xf numFmtId="0" fontId="0" fillId="0" borderId="0" xfId="0" applyAlignment="1">
      <alignment horizontal="left" vertical="center"/>
    </xf>
    <xf numFmtId="0" fontId="31" fillId="10" borderId="2" xfId="0" applyFont="1" applyFill="1" applyBorder="1" applyAlignment="1" applyProtection="1">
      <alignment horizontal="center" vertical="center" wrapText="1"/>
      <protection hidden="1"/>
    </xf>
    <xf numFmtId="0" fontId="40" fillId="9" borderId="3"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31" fillId="10" borderId="30" xfId="0" applyFont="1" applyFill="1" applyBorder="1" applyAlignment="1" applyProtection="1">
      <alignment horizontal="center" vertical="center" wrapText="1"/>
      <protection hidden="1"/>
    </xf>
    <xf numFmtId="0" fontId="31" fillId="10" borderId="26" xfId="0" applyFont="1" applyFill="1" applyBorder="1" applyAlignment="1" applyProtection="1">
      <alignment horizontal="center" vertical="center" wrapText="1"/>
      <protection hidden="1"/>
    </xf>
    <xf numFmtId="0" fontId="45" fillId="10" borderId="12" xfId="0" applyFont="1" applyFill="1" applyBorder="1" applyAlignment="1">
      <alignment horizontal="left" vertical="center" wrapText="1" indent="3"/>
    </xf>
    <xf numFmtId="0" fontId="35" fillId="11" borderId="3" xfId="0" applyFont="1" applyFill="1" applyBorder="1" applyAlignment="1" applyProtection="1">
      <alignment horizontal="center" vertical="center" wrapText="1"/>
      <protection hidden="1"/>
    </xf>
    <xf numFmtId="0" fontId="0" fillId="10" borderId="18" xfId="0" applyFill="1" applyBorder="1" applyAlignment="1">
      <alignment vertical="center"/>
    </xf>
    <xf numFmtId="0" fontId="40" fillId="10" borderId="12" xfId="0" applyFont="1" applyFill="1" applyBorder="1" applyAlignment="1">
      <alignment horizontal="center" vertical="center" wrapText="1"/>
    </xf>
    <xf numFmtId="0" fontId="45" fillId="10" borderId="9" xfId="0" applyFont="1" applyFill="1" applyBorder="1" applyAlignment="1">
      <alignment horizontal="left" vertical="center" wrapText="1" indent="3"/>
    </xf>
    <xf numFmtId="0" fontId="20" fillId="0" borderId="0" xfId="0" applyFont="1" applyFill="1" applyBorder="1" applyAlignment="1" applyProtection="1">
      <alignment horizontal="right" vertical="center" wrapText="1"/>
      <protection locked="0"/>
    </xf>
    <xf numFmtId="0" fontId="18" fillId="0" borderId="0" xfId="0" applyFont="1" applyFill="1" applyBorder="1" applyAlignment="1" applyProtection="1">
      <alignment horizontal="left" vertical="center" wrapText="1"/>
      <protection locked="0"/>
    </xf>
    <xf numFmtId="0" fontId="38" fillId="0" borderId="2" xfId="0" applyFont="1" applyBorder="1" applyAlignment="1">
      <alignment horizontal="center" vertical="center" wrapText="1"/>
    </xf>
    <xf numFmtId="0" fontId="18" fillId="0" borderId="0" xfId="0" applyFont="1" applyAlignment="1" applyProtection="1">
      <alignment horizontal="left" vertical="center" wrapText="1"/>
      <protection locked="0"/>
    </xf>
    <xf numFmtId="0" fontId="38" fillId="0" borderId="31" xfId="0" applyFont="1" applyFill="1" applyBorder="1" applyAlignment="1">
      <alignment horizontal="center" vertical="center" wrapText="1"/>
    </xf>
    <xf numFmtId="0" fontId="38" fillId="0" borderId="32"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39" fillId="0" borderId="2" xfId="0" applyFont="1" applyBorder="1" applyAlignment="1">
      <alignment horizontal="center" vertical="center" wrapText="1"/>
    </xf>
    <xf numFmtId="0" fontId="0" fillId="9" borderId="5" xfId="0" applyFill="1" applyBorder="1"/>
    <xf numFmtId="0" fontId="40" fillId="9" borderId="4" xfId="0" applyFont="1" applyFill="1" applyBorder="1" applyAlignment="1">
      <alignment horizontal="center" vertical="center" wrapText="1"/>
    </xf>
    <xf numFmtId="0" fontId="41" fillId="10" borderId="9" xfId="0" applyFont="1" applyFill="1" applyBorder="1" applyAlignment="1">
      <alignment vertical="center" wrapText="1"/>
    </xf>
    <xf numFmtId="0" fontId="42" fillId="10" borderId="8" xfId="0" applyFont="1" applyFill="1" applyBorder="1" applyAlignment="1">
      <alignment horizontal="center" vertical="center" wrapText="1"/>
    </xf>
    <xf numFmtId="0" fontId="43" fillId="0" borderId="9" xfId="0" applyFont="1" applyBorder="1" applyAlignment="1">
      <alignment horizontal="left" vertical="center" wrapText="1" indent="3"/>
    </xf>
    <xf numFmtId="0" fontId="43" fillId="0" borderId="8" xfId="0" applyFont="1" applyBorder="1" applyAlignment="1" applyProtection="1">
      <alignment horizontal="center" vertical="center" wrapText="1"/>
      <protection locked="0"/>
    </xf>
    <xf numFmtId="0" fontId="0" fillId="10" borderId="12" xfId="0" applyFill="1" applyBorder="1"/>
    <xf numFmtId="0" fontId="0" fillId="10" borderId="11" xfId="0" applyFill="1" applyBorder="1"/>
    <xf numFmtId="0" fontId="46" fillId="11" borderId="3" xfId="0" applyFont="1" applyFill="1" applyBorder="1" applyAlignment="1" applyProtection="1">
      <alignment horizontal="center" vertical="center" wrapText="1"/>
      <protection hidden="1"/>
    </xf>
    <xf numFmtId="0" fontId="45" fillId="0" borderId="0" xfId="0" applyFont="1" applyAlignment="1">
      <alignment horizontal="center" vertical="center" wrapText="1"/>
    </xf>
  </cellXfs>
  <cellStyles count="22">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user)" xfId="11" xr:uid="{00000000-0005-0000-0000-000009000000}"/>
    <cellStyle name="Heading 1" xfId="12" xr:uid="{00000000-0005-0000-0000-00000A000000}"/>
    <cellStyle name="Heading 2" xfId="13" xr:uid="{00000000-0005-0000-0000-00000B000000}"/>
    <cellStyle name="Heading1" xfId="14" xr:uid="{00000000-0005-0000-0000-00000C000000}"/>
    <cellStyle name="Hyperlink" xfId="15" xr:uid="{00000000-0005-0000-0000-00000D000000}"/>
    <cellStyle name="Neutral" xfId="16" xr:uid="{00000000-0005-0000-0000-00000E000000}"/>
    <cellStyle name="Normal" xfId="0" builtinId="0" customBuiltin="1"/>
    <cellStyle name="Note" xfId="1" builtinId="10" customBuiltin="1"/>
    <cellStyle name="Result" xfId="17" xr:uid="{00000000-0005-0000-0000-000011000000}"/>
    <cellStyle name="Result2" xfId="18" xr:uid="{00000000-0005-0000-0000-000012000000}"/>
    <cellStyle name="Status" xfId="19" xr:uid="{00000000-0005-0000-0000-000013000000}"/>
    <cellStyle name="Text" xfId="20" xr:uid="{00000000-0005-0000-0000-000014000000}"/>
    <cellStyle name="Warning"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35"/>
  <sheetViews>
    <sheetView tabSelected="1" workbookViewId="0">
      <selection sqref="A1:E1"/>
    </sheetView>
  </sheetViews>
  <sheetFormatPr baseColWidth="10" defaultRowHeight="14.25"/>
  <cols>
    <col min="1" max="1" width="37.75" customWidth="1"/>
    <col min="2" max="2" width="13.5" customWidth="1"/>
    <col min="3" max="3" width="5.625" customWidth="1"/>
    <col min="4" max="4" width="24" customWidth="1"/>
    <col min="5" max="5" width="6.125" customWidth="1"/>
    <col min="6" max="6" width="10.125" customWidth="1"/>
    <col min="7" max="7" width="11.75" customWidth="1"/>
    <col min="8" max="64" width="10.125" customWidth="1"/>
  </cols>
  <sheetData>
    <row r="1" spans="1:64" ht="23.25">
      <c r="A1" s="111" t="s">
        <v>125</v>
      </c>
      <c r="B1" s="111"/>
      <c r="C1" s="111"/>
      <c r="D1" s="111"/>
      <c r="E1" s="11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22.5">
      <c r="A2" s="2"/>
      <c r="B2" s="2"/>
      <c r="C2" s="2"/>
      <c r="D2" s="2"/>
      <c r="E2" s="2"/>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4" ht="18" customHeight="1">
      <c r="A3" s="3" t="s">
        <v>0</v>
      </c>
      <c r="B3" s="4"/>
      <c r="C3" s="112" t="s">
        <v>186</v>
      </c>
      <c r="D3" s="112"/>
      <c r="E3" s="112"/>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18" customHeight="1">
      <c r="A4" s="3" t="s">
        <v>1</v>
      </c>
      <c r="B4" s="113"/>
      <c r="C4" s="113"/>
      <c r="D4" s="113"/>
      <c r="E4" s="11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18" customHeight="1">
      <c r="A5" s="3"/>
      <c r="B5" s="113"/>
      <c r="C5" s="113"/>
      <c r="D5" s="113"/>
      <c r="E5" s="113"/>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18" customHeight="1">
      <c r="A6" s="3" t="s">
        <v>2</v>
      </c>
      <c r="B6" s="110"/>
      <c r="C6" s="110"/>
      <c r="D6" s="110"/>
      <c r="E6" s="110"/>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18" customHeight="1" thickBot="1">
      <c r="A7" s="3" t="s">
        <v>3</v>
      </c>
      <c r="B7" s="114"/>
      <c r="C7" s="114"/>
      <c r="D7" s="114"/>
      <c r="E7" s="114"/>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18" customHeight="1" thickBot="1">
      <c r="A8" s="3"/>
      <c r="B8" s="5"/>
      <c r="C8" s="6"/>
      <c r="D8" s="7" t="s">
        <v>49</v>
      </c>
      <c r="E8" s="77"/>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1:64" ht="18" customHeight="1">
      <c r="A9" s="3" t="s">
        <v>4</v>
      </c>
      <c r="B9" s="110"/>
      <c r="C9" s="110"/>
      <c r="D9" s="110"/>
      <c r="E9" s="110"/>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1:64" ht="18" customHeight="1">
      <c r="A10" s="3" t="s">
        <v>5</v>
      </c>
      <c r="B10" s="110"/>
      <c r="C10" s="110"/>
      <c r="D10" s="110"/>
      <c r="E10" s="110"/>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ht="18" customHeight="1">
      <c r="A11" s="3" t="s">
        <v>184</v>
      </c>
      <c r="B11" s="110"/>
      <c r="C11" s="110"/>
      <c r="D11" s="110"/>
      <c r="E11" s="110"/>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ht="16.5" thickBot="1">
      <c r="A12" s="8"/>
      <c r="B12" s="8"/>
      <c r="C12" s="9"/>
      <c r="D12" s="9"/>
      <c r="E12" s="9"/>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ht="27" customHeight="1" thickBot="1">
      <c r="A13" s="116" t="s">
        <v>126</v>
      </c>
      <c r="B13" s="116"/>
      <c r="C13" s="116"/>
      <c r="D13" s="116"/>
      <c r="E13" s="116"/>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ht="40.700000000000003" customHeight="1">
      <c r="A14" s="81" t="s">
        <v>6</v>
      </c>
      <c r="B14" s="117" t="s">
        <v>7</v>
      </c>
      <c r="C14" s="117"/>
      <c r="D14" s="51" t="s">
        <v>182</v>
      </c>
      <c r="E14" s="1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ht="21" customHeight="1">
      <c r="A15" s="87" t="s">
        <v>127</v>
      </c>
      <c r="B15" s="118">
        <f>SUM(B16:B19)</f>
        <v>8</v>
      </c>
      <c r="C15" s="118"/>
      <c r="D15" s="12">
        <f>E15/B15</f>
        <v>0</v>
      </c>
      <c r="E15" s="13">
        <f>(E16*B16)+(E17*B17)+(E18*B18)+(E19*B19)</f>
        <v>0</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64" ht="21" customHeight="1">
      <c r="A16" s="88" t="s">
        <v>128</v>
      </c>
      <c r="B16" s="119">
        <v>2</v>
      </c>
      <c r="C16" s="120"/>
      <c r="D16" s="100" t="s">
        <v>187</v>
      </c>
      <c r="E16" s="13" t="b">
        <f>IF( ISNUMBER(D16), D16, IF( D16="A+", GrilleNotation!$C$9, IF( D16="A", GrilleNotation!$C$11, IF( D16="B", GrilleNotation!$C$13, IF( D16="C", GrilleNotation!$C$15, IF( D16="D", GrilleNotation!$C$17, IF( D16="E", GrilleNotation!$C$19, IF( D16="F", GrilleNotation!$C$21 ) ) ) ) ) ) ) )</f>
        <v>0</v>
      </c>
      <c r="F16" s="108"/>
      <c r="G16" s="109"/>
      <c r="H16" s="109"/>
      <c r="I16" s="109"/>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ht="21" customHeight="1">
      <c r="A17" s="88" t="s">
        <v>129</v>
      </c>
      <c r="B17" s="115">
        <v>2</v>
      </c>
      <c r="C17" s="115"/>
      <c r="D17" s="100" t="s">
        <v>187</v>
      </c>
      <c r="E17" s="13" t="b">
        <f>IF( ISNUMBER(D17), D17, IF( D17="A+", GrilleNotation!$C$9, IF( D17="A", GrilleNotation!$C$11, IF( D17="B", GrilleNotation!$C$13, IF( D17="C", GrilleNotation!$C$15, IF( D17="D", GrilleNotation!$C$17, IF( D17="E", GrilleNotation!$C$19, IF( D17="F", GrilleNotation!$C$21 ) ) ) ) ) ) ) )</f>
        <v>0</v>
      </c>
      <c r="F17" s="108"/>
      <c r="G17" s="109"/>
      <c r="H17" s="109"/>
      <c r="I17" s="109"/>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ht="21" customHeight="1">
      <c r="A18" s="89" t="s">
        <v>130</v>
      </c>
      <c r="B18" s="115">
        <v>2</v>
      </c>
      <c r="C18" s="115"/>
      <c r="D18" s="100" t="s">
        <v>187</v>
      </c>
      <c r="E18" s="13" t="b">
        <f>IF( ISNUMBER(D18), D18, IF( D18="A+", GrilleNotation!$C$9, IF( D18="A", GrilleNotation!$C$11, IF( D18="B", GrilleNotation!$C$13, IF( D18="C", GrilleNotation!$C$15, IF( D18="D", GrilleNotation!$C$17, IF( D18="E", GrilleNotation!$C$19, IF( D18="F", GrilleNotation!$C$21 ) ) ) ) ) ) ) )</f>
        <v>0</v>
      </c>
      <c r="F18" s="106"/>
      <c r="G18" s="107"/>
      <c r="H18" s="107"/>
      <c r="I18" s="107"/>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ht="21" customHeight="1">
      <c r="A19" s="89" t="s">
        <v>9</v>
      </c>
      <c r="B19" s="115">
        <v>2</v>
      </c>
      <c r="C19" s="115"/>
      <c r="D19" s="100" t="s">
        <v>187</v>
      </c>
      <c r="E19" s="13" t="b">
        <f>IF( ISNUMBER(D19), D19, IF( D19="A+", GrilleNotation!$C$9, IF( D19="A", GrilleNotation!$C$11, IF( D19="B", GrilleNotation!$C$13, IF( D19="C", GrilleNotation!$C$15, IF( D19="D", GrilleNotation!$C$17, IF( D19="E", GrilleNotation!$C$19, IF( D19="F", GrilleNotation!$C$21 ) ) ) ) ) ) ) )</f>
        <v>0</v>
      </c>
      <c r="F19" s="106"/>
      <c r="G19" s="107"/>
      <c r="H19" s="107"/>
      <c r="I19" s="107"/>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64" ht="21" customHeight="1">
      <c r="A20" s="87" t="s">
        <v>132</v>
      </c>
      <c r="B20" s="118">
        <f>SUM(B21:B21)</f>
        <v>4</v>
      </c>
      <c r="C20" s="118"/>
      <c r="D20" s="12">
        <f>E20/B20</f>
        <v>0</v>
      </c>
      <c r="E20" s="13">
        <f>(E21*B21)</f>
        <v>0</v>
      </c>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s="80" customFormat="1" ht="21" customHeight="1">
      <c r="A21" s="89" t="s">
        <v>131</v>
      </c>
      <c r="B21" s="115">
        <v>4</v>
      </c>
      <c r="C21" s="115"/>
      <c r="D21" s="90">
        <f>Rapport!B28</f>
        <v>0</v>
      </c>
      <c r="E21" s="13">
        <f>IF( ISNUMBER(D21), D21, IF( D21="A+", GrilleNotation!$C$9, IF( D21="A", GrilleNotation!$C$11, IF( D21="B", GrilleNotation!$C$13, IF( D21="C", GrilleNotation!$C$15, IF( D21="D", GrilleNotation!$C$17, IF( D21="E", GrilleNotation!$C$19, IF( D21="F", GrilleNotation!$C$21 ) ) ) ) ) ) ) )</f>
        <v>0</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s="80" customFormat="1" ht="21" customHeight="1">
      <c r="A22" s="87" t="s">
        <v>133</v>
      </c>
      <c r="B22" s="118">
        <f>SUM(B23:B23)</f>
        <v>6</v>
      </c>
      <c r="C22" s="118"/>
      <c r="D22" s="12">
        <f>E22/B22</f>
        <v>0</v>
      </c>
      <c r="E22" s="13">
        <f>(E23*B23)</f>
        <v>0</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21" customHeight="1">
      <c r="A23" s="89" t="s">
        <v>134</v>
      </c>
      <c r="B23" s="115">
        <v>6</v>
      </c>
      <c r="C23" s="115"/>
      <c r="D23" s="90">
        <f>(SoutenanceFR!C35) + (SoutenanceENG!C35)</f>
        <v>0</v>
      </c>
      <c r="E23" s="13">
        <f>IF( ISNUMBER(D23), D23, IF( D23="A+", GrilleNotation!$C$9, IF( D23="A", GrilleNotation!$C$11, IF( D23="B", GrilleNotation!$C$13, IF( D23="C", GrilleNotation!$C$15, IF( D23="D", GrilleNotation!$C$17, IF( D23="E", GrilleNotation!$C$19, IF( D23="F", GrilleNotation!$C$21 ) ) ) ) ) ) ) )</f>
        <v>0</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64" ht="21" customHeight="1">
      <c r="A24" s="87" t="s">
        <v>135</v>
      </c>
      <c r="B24" s="118">
        <f>SUM(B25:B25)</f>
        <v>2</v>
      </c>
      <c r="C24" s="118"/>
      <c r="D24" s="12">
        <f>E24/B24</f>
        <v>0</v>
      </c>
      <c r="E24" s="13">
        <f>(E25*B25)</f>
        <v>0</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ht="48" customHeight="1">
      <c r="A25" s="89" t="s">
        <v>136</v>
      </c>
      <c r="B25" s="115">
        <v>2</v>
      </c>
      <c r="C25" s="115"/>
      <c r="D25" s="100" t="s">
        <v>187</v>
      </c>
      <c r="E25" s="13" t="b">
        <f>IF( ISNUMBER(D25), D25, IF( D25="A+", GrilleNotation!$C$9, IF( D25="A", GrilleNotation!$C$11, IF( D25="B", GrilleNotation!$C$13, IF( D25="C", GrilleNotation!$C$15, IF( D25="D", GrilleNotation!$C$17, IF( D25="E", GrilleNotation!$C$19, IF( D25="F", GrilleNotation!$C$21 ) ) ) ) ) ) ) )</f>
        <v>0</v>
      </c>
      <c r="F25" s="106"/>
      <c r="G25" s="107"/>
      <c r="H25" s="107"/>
      <c r="I25" s="107"/>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row>
    <row r="26" spans="1:64" ht="21" customHeight="1" thickBot="1">
      <c r="A26" s="17"/>
      <c r="B26" s="124">
        <f>B15+B20+B22+B24</f>
        <v>20</v>
      </c>
      <c r="C26" s="124"/>
      <c r="D26" s="18">
        <f>E26/B26</f>
        <v>0</v>
      </c>
      <c r="E26" s="19">
        <f>E15+E20+E22+E24</f>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ht="21" customHeight="1">
      <c r="A27" s="91" t="s">
        <v>10</v>
      </c>
      <c r="B27" s="125" t="s">
        <v>188</v>
      </c>
      <c r="C27" s="125"/>
      <c r="D27" s="16">
        <v>0</v>
      </c>
      <c r="E27" s="13"/>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ht="23.85" customHeight="1" thickBot="1">
      <c r="A28" s="92" t="s">
        <v>11</v>
      </c>
      <c r="B28" s="121" t="s">
        <v>12</v>
      </c>
      <c r="C28" s="121"/>
      <c r="D28" s="20">
        <v>0</v>
      </c>
      <c r="E28" s="19"/>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ht="27.75" customHeight="1" thickBot="1">
      <c r="A29" s="82" t="s">
        <v>13</v>
      </c>
      <c r="B29" s="122">
        <f>D26+D27+D28</f>
        <v>0</v>
      </c>
      <c r="C29" s="122"/>
      <c r="D29" s="122"/>
      <c r="E29" s="122"/>
      <c r="F29" s="1"/>
      <c r="G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1:64" ht="15">
      <c r="A30" s="21"/>
      <c r="B30" s="21"/>
      <c r="C30" s="22"/>
      <c r="D30" s="23"/>
      <c r="E30" s="23"/>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1:64" ht="15.75" thickBot="1">
      <c r="A31" s="24"/>
      <c r="B31" s="24"/>
      <c r="C31" s="23"/>
      <c r="D31" s="23"/>
      <c r="E31" s="23"/>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1:64" ht="15.75">
      <c r="A32" s="35" t="s">
        <v>14</v>
      </c>
      <c r="B32" s="26"/>
      <c r="C32" s="27"/>
      <c r="D32" s="27"/>
      <c r="E32" s="2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1:64" ht="63" customHeight="1" thickBot="1">
      <c r="A33" s="123"/>
      <c r="B33" s="123"/>
      <c r="C33" s="123"/>
      <c r="D33" s="123"/>
      <c r="E33" s="123"/>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1:64" ht="15">
      <c r="A34" s="29"/>
      <c r="B34" s="2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1:64" ht="15">
      <c r="A35" s="30"/>
      <c r="B35" s="3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sheetData>
  <mergeCells count="31">
    <mergeCell ref="B28:C28"/>
    <mergeCell ref="B29:E29"/>
    <mergeCell ref="A33:E33"/>
    <mergeCell ref="B24:C24"/>
    <mergeCell ref="B25:C25"/>
    <mergeCell ref="B26:C26"/>
    <mergeCell ref="B27:C27"/>
    <mergeCell ref="B23:C23"/>
    <mergeCell ref="B10:E10"/>
    <mergeCell ref="B11:E11"/>
    <mergeCell ref="A13:E13"/>
    <mergeCell ref="B14:C14"/>
    <mergeCell ref="B15:C15"/>
    <mergeCell ref="B16:C16"/>
    <mergeCell ref="B17:C17"/>
    <mergeCell ref="B18:C18"/>
    <mergeCell ref="B19:C19"/>
    <mergeCell ref="B20:C20"/>
    <mergeCell ref="B21:C21"/>
    <mergeCell ref="B22:C22"/>
    <mergeCell ref="B9:E9"/>
    <mergeCell ref="A1:E1"/>
    <mergeCell ref="C3:E3"/>
    <mergeCell ref="B4:E5"/>
    <mergeCell ref="B6:E6"/>
    <mergeCell ref="B7:E7"/>
    <mergeCell ref="F18:I18"/>
    <mergeCell ref="F25:I25"/>
    <mergeCell ref="F19:I19"/>
    <mergeCell ref="F16:I16"/>
    <mergeCell ref="F17:I17"/>
  </mergeCells>
  <printOptions horizontalCentered="1" verticalCentered="1"/>
  <pageMargins left="0.59055118110236227" right="0.59055118110236227" top="0.62992125984251968" bottom="0.62992125984251968" header="0.39370078740157483" footer="0.39370078740157483"/>
  <pageSetup paperSize="9" scale="95" pageOrder="overThenDown" orientation="portrait" cellComments="asDisplayed" useFirstPageNumber="1" r:id="rId1"/>
  <headerFooter differentOddEven="1" alignWithMargins="0">
    <oddHeader>&amp;R&amp;10UBS - IUT de Vannes Dept Informatique</oddHeader>
    <oddFooter>&amp;L&amp;10Année 2025-2026&amp;CPage &amp;P&amp;R&amp;10&amp;D</oddFooter>
    <evenFooter>&amp;R&amp;10&amp;D</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33"/>
  <sheetViews>
    <sheetView workbookViewId="0">
      <selection sqref="A1:D1"/>
    </sheetView>
  </sheetViews>
  <sheetFormatPr baseColWidth="10" defaultRowHeight="14.25"/>
  <cols>
    <col min="1" max="1" width="37.5" customWidth="1"/>
    <col min="2" max="2" width="7.5" customWidth="1"/>
    <col min="3" max="3" width="23.875" customWidth="1"/>
    <col min="4" max="4" width="9" customWidth="1"/>
    <col min="5" max="64" width="10.125" customWidth="1"/>
  </cols>
  <sheetData>
    <row r="1" spans="1:64" ht="23.25">
      <c r="A1" s="111" t="s">
        <v>137</v>
      </c>
      <c r="B1" s="111"/>
      <c r="C1" s="111"/>
      <c r="D1" s="11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c r="A2" s="10"/>
      <c r="B2" s="10"/>
      <c r="C2" s="10"/>
      <c r="D2" s="10"/>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4" ht="15.75">
      <c r="A3" s="3" t="s">
        <v>0</v>
      </c>
      <c r="B3" s="126" t="str">
        <f>'Evaluation globale'!C3</f>
        <v>&lt;Nom&gt; &lt;Prénom&gt;</v>
      </c>
      <c r="C3" s="126"/>
      <c r="D3" s="126"/>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15">
      <c r="A4" s="3" t="s">
        <v>1</v>
      </c>
      <c r="B4" s="127">
        <f>'Evaluation globale'!B4</f>
        <v>0</v>
      </c>
      <c r="C4" s="127"/>
      <c r="D4" s="12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ht="15">
      <c r="A5" s="31"/>
      <c r="B5" s="127"/>
      <c r="C5" s="127"/>
      <c r="D5" s="127"/>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1:64" ht="15">
      <c r="A6" s="3" t="s">
        <v>2</v>
      </c>
      <c r="B6" s="127">
        <f>'Evaluation globale'!B6</f>
        <v>0</v>
      </c>
      <c r="C6" s="127"/>
      <c r="D6" s="127"/>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15">
      <c r="A7" s="3" t="s">
        <v>5</v>
      </c>
      <c r="B7" s="127">
        <f>'Evaluation globale'!B10</f>
        <v>0</v>
      </c>
      <c r="C7" s="127"/>
      <c r="D7" s="127"/>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16.5" thickBot="1">
      <c r="A8" s="4"/>
      <c r="B8" s="32"/>
      <c r="C8" s="32"/>
      <c r="D8" s="3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1:64" ht="27" customHeight="1" thickBot="1">
      <c r="A9" s="116" t="s">
        <v>15</v>
      </c>
      <c r="B9" s="116"/>
      <c r="C9" s="116"/>
      <c r="D9" s="116"/>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1:64" ht="37.5" customHeight="1">
      <c r="A10" s="86" t="s">
        <v>6</v>
      </c>
      <c r="B10" s="51" t="s">
        <v>7</v>
      </c>
      <c r="C10" s="51" t="s">
        <v>182</v>
      </c>
      <c r="D10" s="98"/>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1:64" ht="15.75">
      <c r="A11" s="84" t="s">
        <v>16</v>
      </c>
      <c r="B11" s="36">
        <f>SUM(B12:B18)</f>
        <v>6</v>
      </c>
      <c r="C11" s="37">
        <f>D11/B11</f>
        <v>0</v>
      </c>
      <c r="D11" s="38">
        <f>(D12*B12)+(D13*B13)+(D14*B14)+(D15*B15)+(D16*B16)+(D17*B17)+(D18*B18)</f>
        <v>0</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64" ht="42.75">
      <c r="A12" s="85" t="s">
        <v>17</v>
      </c>
      <c r="B12" s="39">
        <v>0.5</v>
      </c>
      <c r="C12" s="100" t="s">
        <v>187</v>
      </c>
      <c r="D12" s="38" t="b">
        <f>IF( ISNUMBER(C12), C12, IF( C12="A+", GrilleNotation!$C$9, IF( C12="A", GrilleNotation!$C$11, IF( C12="B", GrilleNotation!$C$13, IF( C12="C", GrilleNotation!$C$15, IF( C12="D", GrilleNotation!$C$17, IF( C12="E", GrilleNotation!$C$19, IF( C12="F", GrilleNotation!$C$21 ) ) ) ) ) ) ) )</f>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ht="28.5">
      <c r="A13" s="85" t="s">
        <v>18</v>
      </c>
      <c r="B13" s="39">
        <v>1</v>
      </c>
      <c r="C13" s="100" t="s">
        <v>187</v>
      </c>
      <c r="D13" s="38" t="b">
        <f>IF( ISNUMBER(C13), C13, IF( C13="A+", GrilleNotation!$C$9, IF( C13="A", GrilleNotation!$C$11, IF( C13="B", GrilleNotation!$C$13, IF( C13="C", GrilleNotation!$C$15, IF( C13="D", GrilleNotation!$C$17, IF( C13="E", GrilleNotation!$C$19, IF( C13="F", GrilleNotation!$C$21 ) ) ) ) ) ) ) )</f>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ht="21" customHeight="1">
      <c r="A14" s="85" t="s">
        <v>19</v>
      </c>
      <c r="B14" s="39">
        <v>0.5</v>
      </c>
      <c r="C14" s="100" t="s">
        <v>187</v>
      </c>
      <c r="D14" s="38" t="b">
        <f>IF( ISNUMBER(C14), C14, IF( C14="A+", GrilleNotation!$C$9, IF( C14="A", GrilleNotation!$C$11, IF( C14="B", GrilleNotation!$C$13, IF( C14="C", GrilleNotation!$C$15, IF( C14="D", GrilleNotation!$C$17, IF( C14="E", GrilleNotation!$C$19, IF( C14="F", GrilleNotation!$C$21 ) ) ) ) ) ) ) )</f>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ht="42.75">
      <c r="A15" s="85" t="s">
        <v>20</v>
      </c>
      <c r="B15" s="39">
        <v>1</v>
      </c>
      <c r="C15" s="100" t="s">
        <v>187</v>
      </c>
      <c r="D15" s="38" t="b">
        <f>IF( ISNUMBER(C15), C15, IF( C15="A+", GrilleNotation!$C$9, IF( C15="A", GrilleNotation!$C$11, IF( C15="B", GrilleNotation!$C$13, IF( C15="C", GrilleNotation!$C$15, IF( C15="D", GrilleNotation!$C$17, IF( C15="E", GrilleNotation!$C$19, IF( C15="F", GrilleNotation!$C$21 ) ) ) ) ) ) ) )</f>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ht="35.25" customHeight="1">
      <c r="A16" s="85" t="s">
        <v>21</v>
      </c>
      <c r="B16" s="39">
        <v>1</v>
      </c>
      <c r="C16" s="100" t="s">
        <v>187</v>
      </c>
      <c r="D16" s="38" t="b">
        <f>IF( ISNUMBER(C16), C16, IF( C16="A+", GrilleNotation!$C$9, IF( C16="A", GrilleNotation!$C$11, IF( C16="B", GrilleNotation!$C$13, IF( C16="C", GrilleNotation!$C$15, IF( C16="D", GrilleNotation!$C$17, IF( C16="E", GrilleNotation!$C$19, IF( C16="F", GrilleNotation!$C$21 ) ) ) ) ) ) ) )</f>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ht="33.75" customHeight="1">
      <c r="A17" s="85" t="s">
        <v>22</v>
      </c>
      <c r="B17" s="39">
        <v>1</v>
      </c>
      <c r="C17" s="100" t="s">
        <v>187</v>
      </c>
      <c r="D17" s="38" t="b">
        <f>IF( ISNUMBER(C17), C17, IF( C17="A+", GrilleNotation!$C$9, IF( C17="A", GrilleNotation!$C$11, IF( C17="B", GrilleNotation!$C$13, IF( C17="C", GrilleNotation!$C$15, IF( C17="D", GrilleNotation!$C$17, IF( C17="E", GrilleNotation!$C$19, IF( C17="F", GrilleNotation!$C$21 ) ) ) ) ) ) ) )</f>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ht="21.75" customHeight="1">
      <c r="A18" s="85" t="s">
        <v>23</v>
      </c>
      <c r="B18" s="39">
        <v>1</v>
      </c>
      <c r="C18" s="100" t="s">
        <v>187</v>
      </c>
      <c r="D18" s="38" t="b">
        <f>IF( ISNUMBER(C18), C18, IF( C18="A+", GrilleNotation!$C$9, IF( C18="A", GrilleNotation!$C$11, IF( C18="B", GrilleNotation!$C$13, IF( C18="C", GrilleNotation!$C$15, IF( C18="D", GrilleNotation!$C$17, IF( C18="E", GrilleNotation!$C$19, IF( C18="F", GrilleNotation!$C$21 ) ) ) ) ) ) ) )</f>
        <v>0</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ht="15.75">
      <c r="A19" s="84" t="s">
        <v>24</v>
      </c>
      <c r="B19" s="36">
        <f>SUM(B20:B26)</f>
        <v>14</v>
      </c>
      <c r="C19" s="37">
        <f>D19/B19</f>
        <v>0</v>
      </c>
      <c r="D19" s="38">
        <f>(D20*B20)+(D21*B21)+(D22*B22)+(D23*B23)+(D24*B24)+(D25*B25)+(D26*B26)</f>
        <v>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row>
    <row r="20" spans="1:64" ht="28.5">
      <c r="A20" s="85" t="s">
        <v>25</v>
      </c>
      <c r="B20" s="39">
        <v>1</v>
      </c>
      <c r="C20" s="100" t="s">
        <v>187</v>
      </c>
      <c r="D20" s="38" t="b">
        <f>IF( ISNUMBER(C20), C20, IF( C20="A+", GrilleNotation!$C$9, IF( C20="A", GrilleNotation!$C$11, IF( C20="B", GrilleNotation!$C$13, IF( C20="C", GrilleNotation!$C$15, IF( C20="D", GrilleNotation!$C$17, IF( C20="E", GrilleNotation!$C$19, IF( C20="F", GrilleNotation!$C$21 ) ) ) ) ) ) ) )</f>
        <v>0</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ht="42.75">
      <c r="A21" s="85" t="s">
        <v>26</v>
      </c>
      <c r="B21" s="39">
        <v>2</v>
      </c>
      <c r="C21" s="100" t="s">
        <v>187</v>
      </c>
      <c r="D21" s="38" t="b">
        <f>IF( ISNUMBER(C21), C21, IF( C21="A+", GrilleNotation!$C$9, IF( C21="A", GrilleNotation!$C$11, IF( C21="B", GrilleNotation!$C$13, IF( C21="C", GrilleNotation!$C$15, IF( C21="D", GrilleNotation!$C$17, IF( C21="E", GrilleNotation!$C$19, IF( C21="F", GrilleNotation!$C$21 ) ) ) ) ) ) ) )</f>
        <v>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ht="42.75">
      <c r="A22" s="85" t="s">
        <v>27</v>
      </c>
      <c r="B22" s="39">
        <v>3</v>
      </c>
      <c r="C22" s="100" t="s">
        <v>187</v>
      </c>
      <c r="D22" s="38" t="b">
        <f>IF( ISNUMBER(C22), C22, IF( C22="A+", GrilleNotation!$C$9, IF( C22="A", GrilleNotation!$C$11, IF( C22="B", GrilleNotation!$C$13, IF( C22="C", GrilleNotation!$C$15, IF( C22="D", GrilleNotation!$C$17, IF( C22="E", GrilleNotation!$C$19, IF( C22="F", GrilleNotation!$C$21 ) ) ) ) ) ) ) )</f>
        <v>0</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42.75">
      <c r="A23" s="85" t="s">
        <v>28</v>
      </c>
      <c r="B23" s="39">
        <v>4</v>
      </c>
      <c r="C23" s="100" t="s">
        <v>187</v>
      </c>
      <c r="D23" s="38" t="b">
        <f>IF( ISNUMBER(C23), C23, IF( C23="A+", GrilleNotation!$C$9, IF( C23="A", GrilleNotation!$C$11, IF( C23="B", GrilleNotation!$C$13, IF( C23="C", GrilleNotation!$C$15, IF( C23="D", GrilleNotation!$C$17, IF( C23="E", GrilleNotation!$C$19, IF( C23="F", GrilleNotation!$C$21 ) ) ) ) ) ) ) )</f>
        <v>0</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row>
    <row r="24" spans="1:64" ht="33" customHeight="1">
      <c r="A24" s="85" t="s">
        <v>29</v>
      </c>
      <c r="B24" s="39">
        <v>2</v>
      </c>
      <c r="C24" s="100" t="s">
        <v>187</v>
      </c>
      <c r="D24" s="38" t="b">
        <f>IF( ISNUMBER(C24), C24, IF( C24="A+", GrilleNotation!$C$9, IF( C24="A", GrilleNotation!$C$11, IF( C24="B", GrilleNotation!$C$13, IF( C24="C", GrilleNotation!$C$15, IF( C24="D", GrilleNotation!$C$17, IF( C24="E", GrilleNotation!$C$19, IF( C24="F", GrilleNotation!$C$21 ) ) ) ) ) ) ) )</f>
        <v>0</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row>
    <row r="25" spans="1:64" ht="36" customHeight="1">
      <c r="A25" s="85" t="s">
        <v>30</v>
      </c>
      <c r="B25" s="39">
        <v>1.5</v>
      </c>
      <c r="C25" s="100" t="s">
        <v>187</v>
      </c>
      <c r="D25" s="38" t="b">
        <f>IF( ISNUMBER(C25), C25, IF( C25="A+", GrilleNotation!$C$9, IF( C25="A", GrilleNotation!$C$11, IF( C25="B", GrilleNotation!$C$13, IF( C25="C", GrilleNotation!$C$15, IF( C25="D", GrilleNotation!$C$17, IF( C25="E", GrilleNotation!$C$19, IF( C25="F", GrilleNotation!$C$21 ) ) ) ) ) ) ) )</f>
        <v>0</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row>
    <row r="26" spans="1:64" ht="45.75" customHeight="1">
      <c r="A26" s="85" t="s">
        <v>31</v>
      </c>
      <c r="B26" s="39">
        <v>0.5</v>
      </c>
      <c r="C26" s="100" t="s">
        <v>187</v>
      </c>
      <c r="D26" s="38" t="b">
        <f>IF( ISNUMBER(C26), C26, IF( C26="A+", GrilleNotation!$C$9, IF( C26="A", GrilleNotation!$C$11, IF( C26="B", GrilleNotation!$C$13, IF( C26="C", GrilleNotation!$C$15, IF( C26="D", GrilleNotation!$C$17, IF( C26="E", GrilleNotation!$C$19, IF( C26="F", GrilleNotation!$C$21 ) ) ) ) ) ) ) )</f>
        <v>0</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row>
    <row r="27" spans="1:64" ht="16.5" thickBot="1">
      <c r="A27" s="40"/>
      <c r="B27" s="41">
        <f>SUM(B12:B18)+SUM(B20:B26)</f>
        <v>20</v>
      </c>
      <c r="C27" s="42"/>
      <c r="D27" s="43">
        <f>D11+D19</f>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ht="17.25" thickBot="1">
      <c r="A28" s="33" t="s">
        <v>32</v>
      </c>
      <c r="B28" s="122">
        <f>D27/B27</f>
        <v>0</v>
      </c>
      <c r="C28" s="122"/>
      <c r="D28" s="12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ht="15">
      <c r="A29" s="21"/>
      <c r="B29" s="22"/>
      <c r="C29" s="23"/>
      <c r="D29" s="23"/>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1:64" ht="15.75" thickBot="1">
      <c r="A30" s="24"/>
      <c r="B30" s="23"/>
      <c r="C30" s="23"/>
      <c r="D30" s="23"/>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1:64" ht="15.75">
      <c r="A31" s="25" t="s">
        <v>14</v>
      </c>
      <c r="B31" s="27"/>
      <c r="C31" s="27"/>
      <c r="D31" s="2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1:64" ht="63" customHeight="1" thickBot="1">
      <c r="A32" s="123"/>
      <c r="B32" s="123"/>
      <c r="C32" s="123"/>
      <c r="D32" s="123"/>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1:64" ht="15">
      <c r="A33" s="29"/>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sheetData>
  <mergeCells count="8">
    <mergeCell ref="B28:D28"/>
    <mergeCell ref="A32:D32"/>
    <mergeCell ref="A1:D1"/>
    <mergeCell ref="B3:D3"/>
    <mergeCell ref="B4:D5"/>
    <mergeCell ref="B6:D6"/>
    <mergeCell ref="B7:D7"/>
    <mergeCell ref="A9:D9"/>
  </mergeCells>
  <printOptions horizontalCentered="1" verticalCentered="1"/>
  <pageMargins left="0" right="0" top="0.43307086614173229" bottom="0.82677165354330717" header="0.19685039370078741" footer="0.39370078740157483"/>
  <pageSetup paperSize="9" scale="90" pageOrder="overThenDown" orientation="portrait" r:id="rId1"/>
  <headerFooter>
    <oddHeader>&amp;RUBS - IUT de Vannes Dept Informatique</oddHeader>
    <oddFooter xml:space="preserve">&amp;LAnnée 2025-2026&amp;CPage 2&amp;R&amp;D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24CC-7EA4-459B-8725-EBAAE90133CE}">
  <sheetPr>
    <pageSetUpPr fitToPage="1"/>
  </sheetPr>
  <dimension ref="A1:E39"/>
  <sheetViews>
    <sheetView zoomScale="80" zoomScaleNormal="80" workbookViewId="0">
      <selection sqref="A1:E1"/>
    </sheetView>
  </sheetViews>
  <sheetFormatPr baseColWidth="10" defaultRowHeight="14.25"/>
  <cols>
    <col min="1" max="1" width="30.25" customWidth="1"/>
    <col min="2" max="2" width="41.125" customWidth="1"/>
    <col min="4" max="4" width="14.375" customWidth="1"/>
    <col min="5" max="5" width="8.375" customWidth="1"/>
  </cols>
  <sheetData>
    <row r="1" spans="1:5" ht="23.25">
      <c r="A1" s="128" t="s">
        <v>138</v>
      </c>
      <c r="B1" s="128"/>
      <c r="C1" s="128"/>
      <c r="D1" s="128"/>
      <c r="E1" s="128"/>
    </row>
    <row r="2" spans="1:5">
      <c r="A2" s="54"/>
      <c r="B2" s="54"/>
      <c r="C2" s="54"/>
      <c r="D2" s="54"/>
      <c r="E2" s="54"/>
    </row>
    <row r="3" spans="1:5" ht="15.75">
      <c r="A3" s="55" t="s">
        <v>0</v>
      </c>
      <c r="B3" s="55"/>
      <c r="C3" s="112" t="str">
        <f>'Evaluation globale'!C3</f>
        <v>&lt;Nom&gt; &lt;Prénom&gt;</v>
      </c>
      <c r="D3" s="112"/>
      <c r="E3" s="112"/>
    </row>
    <row r="4" spans="1:5" ht="15">
      <c r="A4" s="55" t="s">
        <v>2</v>
      </c>
      <c r="B4" s="55">
        <f>'Evaluation globale'!B6</f>
        <v>0</v>
      </c>
      <c r="C4" s="129"/>
      <c r="D4" s="129"/>
      <c r="E4" s="129"/>
    </row>
    <row r="5" spans="1:5" ht="16.5" thickBot="1">
      <c r="A5" s="55" t="s">
        <v>3</v>
      </c>
      <c r="B5" s="55">
        <f>'Evaluation globale'!B7</f>
        <v>0</v>
      </c>
      <c r="C5" s="56"/>
      <c r="D5" s="76" t="s">
        <v>46</v>
      </c>
      <c r="E5" s="57"/>
    </row>
    <row r="6" spans="1:5" ht="21.75" customHeight="1" thickBot="1">
      <c r="A6" s="55"/>
      <c r="B6" s="55"/>
      <c r="C6" s="56"/>
      <c r="D6" s="58" t="s">
        <v>78</v>
      </c>
      <c r="E6" s="59">
        <f>'Evaluation globale'!E8</f>
        <v>0</v>
      </c>
    </row>
    <row r="7" spans="1:5" ht="15">
      <c r="A7" s="55" t="s">
        <v>5</v>
      </c>
      <c r="B7" s="55">
        <f>'Evaluation globale'!B10</f>
        <v>0</v>
      </c>
      <c r="C7" s="129"/>
      <c r="D7" s="129"/>
      <c r="E7" s="129"/>
    </row>
    <row r="8" spans="1:5" ht="15">
      <c r="A8" s="55" t="s">
        <v>184</v>
      </c>
      <c r="B8" s="55">
        <f>'Evaluation globale'!B11</f>
        <v>0</v>
      </c>
      <c r="C8" s="129"/>
      <c r="D8" s="129"/>
      <c r="E8" s="129"/>
    </row>
    <row r="9" spans="1:5">
      <c r="A9" s="52"/>
      <c r="B9" s="52"/>
      <c r="C9" s="60"/>
      <c r="D9" s="60"/>
      <c r="E9" s="60"/>
    </row>
    <row r="10" spans="1:5" ht="15" thickBot="1">
      <c r="A10" s="54"/>
      <c r="B10" s="54"/>
      <c r="C10" s="54"/>
      <c r="D10" s="54"/>
      <c r="E10" s="54"/>
    </row>
    <row r="11" spans="1:5" ht="16.5" thickBot="1">
      <c r="A11" s="116" t="s">
        <v>33</v>
      </c>
      <c r="B11" s="116"/>
      <c r="C11" s="116"/>
      <c r="D11" s="116"/>
      <c r="E11" s="116"/>
    </row>
    <row r="12" spans="1:5" ht="15.75">
      <c r="A12" s="50" t="s">
        <v>6</v>
      </c>
      <c r="B12" s="61"/>
      <c r="C12" s="51" t="s">
        <v>7</v>
      </c>
      <c r="D12" s="51" t="s">
        <v>43</v>
      </c>
      <c r="E12" s="11"/>
    </row>
    <row r="13" spans="1:5" ht="15.75">
      <c r="A13" s="53" t="s">
        <v>42</v>
      </c>
      <c r="B13" s="62"/>
      <c r="C13" s="36">
        <f>SUM(C14:C18)</f>
        <v>5</v>
      </c>
      <c r="D13" s="37">
        <f>E13/C13</f>
        <v>0</v>
      </c>
      <c r="E13" s="38">
        <f>(E14*C14)+(E15*C15)+(E16*C16)+(E17*C17)+(E18*C18)</f>
        <v>0</v>
      </c>
    </row>
    <row r="14" spans="1:5" ht="34.5" customHeight="1">
      <c r="A14" s="63" t="s">
        <v>50</v>
      </c>
      <c r="B14" s="64" t="s">
        <v>51</v>
      </c>
      <c r="C14" s="39">
        <v>0.5</v>
      </c>
      <c r="D14" s="100" t="s">
        <v>187</v>
      </c>
      <c r="E14" s="38" t="b">
        <f>IF( ISNUMBER(D14), D14, IF( D14="A+", GrilleNotation!$C$9, IF( D14="A", GrilleNotation!$C$11, IF( D14="B", GrilleNotation!$C$13, IF( D14="C", GrilleNotation!$C$15, IF( D14="D", GrilleNotation!$C$17, IF( D14="E", GrilleNotation!$C$19, IF( D14="F", GrilleNotation!$C$21 ) ) ) ) ) ) ) )</f>
        <v>0</v>
      </c>
    </row>
    <row r="15" spans="1:5" ht="75.75" customHeight="1">
      <c r="A15" s="63" t="s">
        <v>52</v>
      </c>
      <c r="B15" s="64" t="s">
        <v>53</v>
      </c>
      <c r="C15" s="39">
        <v>1</v>
      </c>
      <c r="D15" s="100" t="s">
        <v>187</v>
      </c>
      <c r="E15" s="38" t="b">
        <f>IF( ISNUMBER(D15), D15, IF( D15="A+", GrilleNotation!$C$9, IF( D15="A", GrilleNotation!$C$11, IF( D15="B", GrilleNotation!$C$13, IF( D15="C", GrilleNotation!$C$15, IF( D15="D", GrilleNotation!$C$17, IF( D15="E", GrilleNotation!$C$19, IF( D15="F", GrilleNotation!$C$21 ) ) ) ) ) ) ) )</f>
        <v>0</v>
      </c>
    </row>
    <row r="16" spans="1:5" ht="29.25" customHeight="1">
      <c r="A16" s="63" t="s">
        <v>54</v>
      </c>
      <c r="B16" s="64" t="s">
        <v>55</v>
      </c>
      <c r="C16" s="39">
        <v>1</v>
      </c>
      <c r="D16" s="100" t="s">
        <v>187</v>
      </c>
      <c r="E16" s="38" t="b">
        <f>IF( ISNUMBER(D16), D16, IF( D16="A+", GrilleNotation!$C$9, IF( D16="A", GrilleNotation!$C$11, IF( D16="B", GrilleNotation!$C$13, IF( D16="C", GrilleNotation!$C$15, IF( D16="D", GrilleNotation!$C$17, IF( D16="E", GrilleNotation!$C$19, IF( D16="F", GrilleNotation!$C$21 ) ) ) ) ) ) ) )</f>
        <v>0</v>
      </c>
    </row>
    <row r="17" spans="1:5" ht="47.25" customHeight="1">
      <c r="A17" s="63" t="s">
        <v>56</v>
      </c>
      <c r="B17" s="64" t="s">
        <v>57</v>
      </c>
      <c r="C17" s="39">
        <v>1</v>
      </c>
      <c r="D17" s="100" t="s">
        <v>187</v>
      </c>
      <c r="E17" s="38" t="b">
        <f>IF( ISNUMBER(D17), D17, IF( D17="A+", GrilleNotation!$C$9, IF( D17="A", GrilleNotation!$C$11, IF( D17="B", GrilleNotation!$C$13, IF( D17="C", GrilleNotation!$C$15, IF( D17="D", GrilleNotation!$C$17, IF( D17="E", GrilleNotation!$C$19, IF( D17="F", GrilleNotation!$C$21 ) ) ) ) ) ) ) )</f>
        <v>0</v>
      </c>
    </row>
    <row r="18" spans="1:5" ht="33" customHeight="1">
      <c r="A18" s="63" t="s">
        <v>58</v>
      </c>
      <c r="B18" s="64" t="s">
        <v>34</v>
      </c>
      <c r="C18" s="39">
        <v>1.5</v>
      </c>
      <c r="D18" s="100" t="s">
        <v>187</v>
      </c>
      <c r="E18" s="38" t="b">
        <f>IF( ISNUMBER(D18), D18, IF( D18="A+", GrilleNotation!$C$9, IF( D18="A", GrilleNotation!$C$11, IF( D18="B", GrilleNotation!$C$13, IF( D18="C", GrilleNotation!$C$15, IF( D18="D", GrilleNotation!$C$17, IF( D18="E", GrilleNotation!$C$19, IF( D18="F", GrilleNotation!$C$21 ) ) ) ) ) ) ) )</f>
        <v>0</v>
      </c>
    </row>
    <row r="19" spans="1:5" ht="15.75">
      <c r="A19" s="53" t="s">
        <v>44</v>
      </c>
      <c r="B19" s="62"/>
      <c r="C19" s="36">
        <f>SUM(C20:C23)</f>
        <v>7</v>
      </c>
      <c r="D19" s="37">
        <f>E19/C19</f>
        <v>0</v>
      </c>
      <c r="E19" s="38">
        <f>(E20*C20)+(E21*C21)+(E22*C22)+(E23*C23)</f>
        <v>0</v>
      </c>
    </row>
    <row r="20" spans="1:5" ht="54" customHeight="1">
      <c r="A20" s="63" t="s">
        <v>59</v>
      </c>
      <c r="B20" s="64" t="s">
        <v>45</v>
      </c>
      <c r="C20" s="39">
        <v>2</v>
      </c>
      <c r="D20" s="100" t="s">
        <v>187</v>
      </c>
      <c r="E20" s="38" t="b">
        <f>IF( ISNUMBER(D20), D20, IF( D20="A+", GrilleNotation!$C$9, IF( D20="A", GrilleNotation!$C$11, IF( D20="B", GrilleNotation!$C$13, IF( D20="C", GrilleNotation!$C$15, IF( D20="D", GrilleNotation!$C$17, IF( D20="E", GrilleNotation!$C$19, IF( D20="F", GrilleNotation!$C$21 ) ) ) ) ) ) ) )</f>
        <v>0</v>
      </c>
    </row>
    <row r="21" spans="1:5" ht="54" customHeight="1">
      <c r="A21" s="63" t="s">
        <v>60</v>
      </c>
      <c r="B21" s="64" t="s">
        <v>61</v>
      </c>
      <c r="C21" s="39">
        <v>2</v>
      </c>
      <c r="D21" s="100" t="s">
        <v>187</v>
      </c>
      <c r="E21" s="38" t="b">
        <f>IF( ISNUMBER(D21), D21, IF( D21="A+", GrilleNotation!$C$9, IF( D21="A", GrilleNotation!$C$11, IF( D21="B", GrilleNotation!$C$13, IF( D21="C", GrilleNotation!$C$15, IF( D21="D", GrilleNotation!$C$17, IF( D21="E", GrilleNotation!$C$19, IF( D21="F", GrilleNotation!$C$21 ) ) ) ) ) ) ) )</f>
        <v>0</v>
      </c>
    </row>
    <row r="22" spans="1:5" ht="42.75" customHeight="1">
      <c r="A22" s="63" t="s">
        <v>62</v>
      </c>
      <c r="B22" s="64" t="s">
        <v>63</v>
      </c>
      <c r="C22" s="39">
        <v>2</v>
      </c>
      <c r="D22" s="100" t="s">
        <v>187</v>
      </c>
      <c r="E22" s="38" t="b">
        <f>IF( ISNUMBER(D22), D22, IF( D22="A+", GrilleNotation!$C$9, IF( D22="A", GrilleNotation!$C$11, IF( D22="B", GrilleNotation!$C$13, IF( D22="C", GrilleNotation!$C$15, IF( D22="D", GrilleNotation!$C$17, IF( D22="E", GrilleNotation!$C$19, IF( D22="F", GrilleNotation!$C$21 ) ) ) ) ) ) ) )</f>
        <v>0</v>
      </c>
    </row>
    <row r="23" spans="1:5" ht="32.25" customHeight="1">
      <c r="A23" s="63" t="s">
        <v>64</v>
      </c>
      <c r="B23" s="64" t="s">
        <v>65</v>
      </c>
      <c r="C23" s="39">
        <v>1</v>
      </c>
      <c r="D23" s="100" t="s">
        <v>187</v>
      </c>
      <c r="E23" s="38" t="b">
        <f>IF( ISNUMBER(D23), D23, IF( D23="A+", GrilleNotation!$C$9, IF( D23="A", GrilleNotation!$C$11, IF( D23="B", GrilleNotation!$C$13, IF( D23="C", GrilleNotation!$C$15, IF( D23="D", GrilleNotation!$C$17, IF( D23="E", GrilleNotation!$C$19, IF( D23="F", GrilleNotation!$C$21 ) ) ) ) ) ) ) )</f>
        <v>0</v>
      </c>
    </row>
    <row r="24" spans="1:5" ht="15.75">
      <c r="A24" s="53" t="s">
        <v>35</v>
      </c>
      <c r="B24" s="62"/>
      <c r="C24" s="36">
        <f>SUM(C25:C26)</f>
        <v>4</v>
      </c>
      <c r="D24" s="37">
        <f>E24/C24</f>
        <v>0</v>
      </c>
      <c r="E24" s="38">
        <f>(E25*C25)+(E26*C26)</f>
        <v>0</v>
      </c>
    </row>
    <row r="25" spans="1:5" ht="47.25" customHeight="1">
      <c r="A25" s="63" t="s">
        <v>66</v>
      </c>
      <c r="B25" s="64" t="s">
        <v>67</v>
      </c>
      <c r="C25" s="39">
        <v>2</v>
      </c>
      <c r="D25" s="100" t="s">
        <v>187</v>
      </c>
      <c r="E25" s="38" t="b">
        <f>IF( ISNUMBER(D25), D25, IF( D25="A+", GrilleNotation!$C$9, IF( D25="A", GrilleNotation!$C$11, IF( D25="B", GrilleNotation!$C$13, IF( D25="C", GrilleNotation!$C$15, IF( D25="D", GrilleNotation!$C$17, IF( D25="E", GrilleNotation!$C$19, IF( D25="F", GrilleNotation!$C$21 ) ) ) ) ) ) ) )</f>
        <v>0</v>
      </c>
    </row>
    <row r="26" spans="1:5" ht="60" customHeight="1">
      <c r="A26" s="63" t="s">
        <v>8</v>
      </c>
      <c r="B26" s="64" t="s">
        <v>68</v>
      </c>
      <c r="C26" s="39">
        <v>2</v>
      </c>
      <c r="D26" s="100" t="s">
        <v>187</v>
      </c>
      <c r="E26" s="38" t="b">
        <f>IF( ISNUMBER(D26), D26, IF( D26="A+", GrilleNotation!$C$9, IF( D26="A", GrilleNotation!$C$11, IF( D26="B", GrilleNotation!$C$13, IF( D26="C", GrilleNotation!$C$15, IF( D26="D", GrilleNotation!$C$17, IF( D26="E", GrilleNotation!$C$19, IF( D26="F", GrilleNotation!$C$21 ) ) ) ) ) ) ) )</f>
        <v>0</v>
      </c>
    </row>
    <row r="27" spans="1:5" ht="15.75">
      <c r="A27" s="53" t="s">
        <v>36</v>
      </c>
      <c r="B27" s="62"/>
      <c r="C27" s="36">
        <f>SUM(C28:C31)</f>
        <v>4</v>
      </c>
      <c r="D27" s="37">
        <f>E27/C27</f>
        <v>0</v>
      </c>
      <c r="E27" s="38">
        <f>(E28*C28)+(E29*C29)+(E30*C30)+(E31*C31)</f>
        <v>0</v>
      </c>
    </row>
    <row r="28" spans="1:5" ht="54.75" customHeight="1">
      <c r="A28" s="63" t="s">
        <v>37</v>
      </c>
      <c r="B28" s="64" t="s">
        <v>69</v>
      </c>
      <c r="C28" s="39">
        <v>1</v>
      </c>
      <c r="D28" s="100" t="s">
        <v>187</v>
      </c>
      <c r="E28" s="38" t="b">
        <f>IF( ISNUMBER(D28), D28, IF( D28="A+", GrilleNotation!$C$9, IF( D28="A", GrilleNotation!$C$11, IF( D28="B", GrilleNotation!$C$13, IF( D28="C", GrilleNotation!$C$15, IF( D28="D", GrilleNotation!$C$17, IF( D28="E", GrilleNotation!$C$19, IF( D28="F", GrilleNotation!$C$21 ) ) ) ) ) ) ) )</f>
        <v>0</v>
      </c>
    </row>
    <row r="29" spans="1:5" ht="61.5" customHeight="1">
      <c r="A29" s="63" t="s">
        <v>70</v>
      </c>
      <c r="B29" s="64" t="s">
        <v>71</v>
      </c>
      <c r="C29" s="39">
        <v>1</v>
      </c>
      <c r="D29" s="100" t="s">
        <v>187</v>
      </c>
      <c r="E29" s="38" t="b">
        <f>IF( ISNUMBER(D29), D29, IF( D29="A+", GrilleNotation!$C$9, IF( D29="A", GrilleNotation!$C$11, IF( D29="B", GrilleNotation!$C$13, IF( D29="C", GrilleNotation!$C$15, IF( D29="D", GrilleNotation!$C$17, IF( D29="E", GrilleNotation!$C$19, IF( D29="F", GrilleNotation!$C$21 ) ) ) ) ) ) ) )</f>
        <v>0</v>
      </c>
    </row>
    <row r="30" spans="1:5" ht="42.75" customHeight="1">
      <c r="A30" s="63" t="s">
        <v>72</v>
      </c>
      <c r="B30" s="64" t="s">
        <v>73</v>
      </c>
      <c r="C30" s="39">
        <v>1</v>
      </c>
      <c r="D30" s="100" t="s">
        <v>187</v>
      </c>
      <c r="E30" s="38" t="b">
        <f>IF( ISNUMBER(D30), D30, IF( D30="A+", GrilleNotation!$C$9, IF( D30="A", GrilleNotation!$C$11, IF( D30="B", GrilleNotation!$C$13, IF( D30="C", GrilleNotation!$C$15, IF( D30="D", GrilleNotation!$C$17, IF( D30="E", GrilleNotation!$C$19, IF( D30="F", GrilleNotation!$C$21 ) ) ) ) ) ) ) )</f>
        <v>0</v>
      </c>
    </row>
    <row r="31" spans="1:5" ht="30" customHeight="1">
      <c r="A31" s="63" t="s">
        <v>74</v>
      </c>
      <c r="B31" s="64" t="s">
        <v>75</v>
      </c>
      <c r="C31" s="39">
        <v>1</v>
      </c>
      <c r="D31" s="100" t="s">
        <v>187</v>
      </c>
      <c r="E31" s="38" t="b">
        <f>IF( ISNUMBER(D31), D31, IF( D31="A+", GrilleNotation!$C$9, IF( D31="A", GrilleNotation!$C$11, IF( D31="B", GrilleNotation!$C$13, IF( D31="C", GrilleNotation!$C$15, IF( D31="D", GrilleNotation!$C$17, IF( D31="E", GrilleNotation!$C$19, IF( D31="F", GrilleNotation!$C$21 ) ) ) ) ) ) ) )</f>
        <v>0</v>
      </c>
    </row>
    <row r="32" spans="1:5" ht="16.5" thickBot="1">
      <c r="A32" s="40"/>
      <c r="B32" s="65"/>
      <c r="C32" s="41">
        <f>SUM(C14:C18)+SUM(C25:C26)+SUM(C28:C31)+SUM(C20:C23)</f>
        <v>20</v>
      </c>
      <c r="D32" s="42">
        <f>E32/C32</f>
        <v>0</v>
      </c>
      <c r="E32" s="43">
        <f>E13+E19+E24+E27</f>
        <v>0</v>
      </c>
    </row>
    <row r="33" spans="1:5" ht="30.75" thickBot="1">
      <c r="A33" s="46" t="s">
        <v>47</v>
      </c>
      <c r="B33" s="66" t="s">
        <v>76</v>
      </c>
      <c r="C33" s="67"/>
      <c r="D33" s="44">
        <v>0</v>
      </c>
      <c r="E33" s="47"/>
    </row>
    <row r="34" spans="1:5" ht="30.75" thickBot="1">
      <c r="A34" s="46" t="s">
        <v>48</v>
      </c>
      <c r="B34" s="66" t="s">
        <v>77</v>
      </c>
      <c r="C34" s="48"/>
      <c r="D34" s="49">
        <v>0</v>
      </c>
      <c r="E34" s="45"/>
    </row>
    <row r="35" spans="1:5" ht="33.75" thickBot="1">
      <c r="A35" s="34" t="s">
        <v>38</v>
      </c>
      <c r="B35" s="34"/>
      <c r="C35" s="122">
        <f>D32 + D33 + D34</f>
        <v>0</v>
      </c>
      <c r="D35" s="122"/>
      <c r="E35" s="122"/>
    </row>
    <row r="36" spans="1:5" ht="15">
      <c r="A36" s="68"/>
      <c r="B36" s="68"/>
      <c r="C36" s="69"/>
      <c r="D36" s="70"/>
      <c r="E36" s="70"/>
    </row>
    <row r="37" spans="1:5" ht="15.75" thickBot="1">
      <c r="A37" s="71"/>
      <c r="B37" s="71"/>
      <c r="C37" s="70"/>
      <c r="D37" s="70"/>
      <c r="E37" s="70"/>
    </row>
    <row r="38" spans="1:5" ht="15.75">
      <c r="A38" s="72" t="s">
        <v>14</v>
      </c>
      <c r="B38" s="73"/>
      <c r="C38" s="74"/>
      <c r="D38" s="74"/>
      <c r="E38" s="75"/>
    </row>
    <row r="39" spans="1:5" ht="61.5" customHeight="1" thickBot="1">
      <c r="A39" s="123"/>
      <c r="B39" s="123"/>
      <c r="C39" s="123"/>
      <c r="D39" s="123"/>
      <c r="E39" s="123"/>
    </row>
  </sheetData>
  <mergeCells count="8">
    <mergeCell ref="C35:E35"/>
    <mergeCell ref="A39:E39"/>
    <mergeCell ref="A1:E1"/>
    <mergeCell ref="C3:E3"/>
    <mergeCell ref="C4:E4"/>
    <mergeCell ref="C7:E7"/>
    <mergeCell ref="C8:E8"/>
    <mergeCell ref="A11:E11"/>
  </mergeCells>
  <printOptions horizontalCentered="1" verticalCentered="1"/>
  <pageMargins left="0.31496062992125984" right="0.31496062992125984" top="0.55118110236220474" bottom="0.55118110236220474" header="0.31496062992125984" footer="0.31496062992125984"/>
  <pageSetup paperSize="9" scale="67" orientation="portrait" r:id="rId1"/>
  <headerFooter>
    <oddFooter>&amp;LAnnée 2025-2026&amp;CPage 3&amp;R&amp;D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E8D9-3AEA-47E8-856D-CDD116D01EFA}">
  <sheetPr>
    <pageSetUpPr fitToPage="1"/>
  </sheetPr>
  <dimension ref="A1:E39"/>
  <sheetViews>
    <sheetView zoomScale="80" zoomScaleNormal="80" workbookViewId="0">
      <selection sqref="A1:E1"/>
    </sheetView>
  </sheetViews>
  <sheetFormatPr baseColWidth="10" defaultColWidth="11.25" defaultRowHeight="14.25"/>
  <cols>
    <col min="1" max="1" width="30.25" style="78" customWidth="1"/>
    <col min="2" max="2" width="41.125" style="78" customWidth="1"/>
    <col min="3" max="3" width="11.25" style="78"/>
    <col min="4" max="4" width="14.375" style="78" customWidth="1"/>
    <col min="5" max="5" width="8.375" style="78" customWidth="1"/>
    <col min="6" max="16384" width="11.25" style="78"/>
  </cols>
  <sheetData>
    <row r="1" spans="1:5" ht="23.25">
      <c r="A1" s="128" t="s">
        <v>139</v>
      </c>
      <c r="B1" s="128"/>
      <c r="C1" s="128"/>
      <c r="D1" s="128"/>
      <c r="E1" s="128"/>
    </row>
    <row r="2" spans="1:5">
      <c r="A2" s="54"/>
      <c r="B2" s="54"/>
      <c r="C2" s="54"/>
      <c r="D2" s="54"/>
      <c r="E2" s="54"/>
    </row>
    <row r="3" spans="1:5" ht="15.75">
      <c r="A3" s="55" t="s">
        <v>79</v>
      </c>
      <c r="B3" s="55"/>
      <c r="C3" s="112" t="str">
        <f>'Evaluation globale'!C3</f>
        <v>&lt;Nom&gt; &lt;Prénom&gt;</v>
      </c>
      <c r="D3" s="112"/>
      <c r="E3" s="112"/>
    </row>
    <row r="4" spans="1:5" ht="15">
      <c r="A4" s="55" t="s">
        <v>80</v>
      </c>
      <c r="B4" s="55">
        <f>'Evaluation globale'!B6</f>
        <v>0</v>
      </c>
      <c r="C4" s="129"/>
      <c r="D4" s="129"/>
      <c r="E4" s="129"/>
    </row>
    <row r="5" spans="1:5" ht="16.5" thickBot="1">
      <c r="A5" s="55" t="s">
        <v>81</v>
      </c>
      <c r="B5" s="55">
        <f>'Evaluation globale'!B7</f>
        <v>0</v>
      </c>
      <c r="C5" s="56"/>
      <c r="D5" s="76" t="s">
        <v>84</v>
      </c>
      <c r="E5" s="57"/>
    </row>
    <row r="6" spans="1:5" ht="21.75" customHeight="1" thickBot="1">
      <c r="A6" s="55"/>
      <c r="B6" s="55"/>
      <c r="C6" s="56"/>
      <c r="D6" s="58" t="s">
        <v>185</v>
      </c>
      <c r="E6" s="59">
        <f>'Evaluation globale'!E8</f>
        <v>0</v>
      </c>
    </row>
    <row r="7" spans="1:5" ht="15">
      <c r="A7" s="55" t="s">
        <v>82</v>
      </c>
      <c r="B7" s="55">
        <f>'Evaluation globale'!B10</f>
        <v>0</v>
      </c>
      <c r="C7" s="129"/>
      <c r="D7" s="129"/>
      <c r="E7" s="129"/>
    </row>
    <row r="8" spans="1:5" ht="15">
      <c r="A8" s="55" t="s">
        <v>83</v>
      </c>
      <c r="B8" s="55">
        <f>'Evaluation globale'!B11</f>
        <v>0</v>
      </c>
      <c r="C8" s="129"/>
      <c r="D8" s="129"/>
      <c r="E8" s="129"/>
    </row>
    <row r="9" spans="1:5">
      <c r="C9" s="60"/>
      <c r="D9" s="60"/>
      <c r="E9" s="60"/>
    </row>
    <row r="10" spans="1:5" ht="15" thickBot="1">
      <c r="A10" s="54"/>
      <c r="B10" s="54"/>
      <c r="C10" s="54"/>
      <c r="D10" s="54"/>
      <c r="E10" s="54"/>
    </row>
    <row r="11" spans="1:5" ht="16.5" thickBot="1">
      <c r="A11" s="116" t="s">
        <v>85</v>
      </c>
      <c r="B11" s="116"/>
      <c r="C11" s="116"/>
      <c r="D11" s="116"/>
      <c r="E11" s="116"/>
    </row>
    <row r="12" spans="1:5" ht="15.75">
      <c r="A12" s="50" t="s">
        <v>86</v>
      </c>
      <c r="B12" s="61"/>
      <c r="C12" s="51" t="s">
        <v>87</v>
      </c>
      <c r="D12" s="51" t="s">
        <v>88</v>
      </c>
      <c r="E12" s="11"/>
    </row>
    <row r="13" spans="1:5" ht="15.75">
      <c r="A13" s="79" t="s">
        <v>89</v>
      </c>
      <c r="B13" s="62"/>
      <c r="C13" s="36">
        <f>SUM(C14:C18)</f>
        <v>5</v>
      </c>
      <c r="D13" s="37">
        <f>E13/C13</f>
        <v>0</v>
      </c>
      <c r="E13" s="38">
        <f>(E14*C14)+(E15*C15)+(E16*C16)+(E17*C17)+(E18*C18)</f>
        <v>0</v>
      </c>
    </row>
    <row r="14" spans="1:5" ht="34.5" customHeight="1">
      <c r="A14" s="63" t="s">
        <v>90</v>
      </c>
      <c r="B14" s="64" t="s">
        <v>107</v>
      </c>
      <c r="C14" s="39">
        <v>0.5</v>
      </c>
      <c r="D14" s="100" t="s">
        <v>187</v>
      </c>
      <c r="E14" s="38" t="b">
        <f>IF( ISNUMBER(D14), D14, IF( D14="A+", GrilleNotation!$C$9, IF( D14="A", GrilleNotation!$C$11, IF( D14="B", GrilleNotation!$C$13, IF( D14="C", GrilleNotation!$C$15, IF( D14="D", GrilleNotation!$C$17, IF( D14="E", GrilleNotation!$C$19, IF( D14="F", GrilleNotation!$C$21 ) ) ) ) ) ) ) )</f>
        <v>0</v>
      </c>
    </row>
    <row r="15" spans="1:5" ht="75.75" customHeight="1">
      <c r="A15" s="63" t="s">
        <v>52</v>
      </c>
      <c r="B15" s="64" t="s">
        <v>108</v>
      </c>
      <c r="C15" s="39">
        <v>1</v>
      </c>
      <c r="D15" s="100" t="s">
        <v>187</v>
      </c>
      <c r="E15" s="38" t="b">
        <f>IF( ISNUMBER(D15), D15, IF( D15="A+", GrilleNotation!$C$9, IF( D15="A", GrilleNotation!$C$11, IF( D15="B", GrilleNotation!$C$13, IF( D15="C", GrilleNotation!$C$15, IF( D15="D", GrilleNotation!$C$17, IF( D15="E", GrilleNotation!$C$19, IF( D15="F", GrilleNotation!$C$21 ) ) ) ) ) ) ) )</f>
        <v>0</v>
      </c>
    </row>
    <row r="16" spans="1:5" ht="29.25" customHeight="1">
      <c r="A16" s="63" t="s">
        <v>91</v>
      </c>
      <c r="B16" s="64" t="s">
        <v>109</v>
      </c>
      <c r="C16" s="39">
        <v>1</v>
      </c>
      <c r="D16" s="100" t="s">
        <v>187</v>
      </c>
      <c r="E16" s="38" t="b">
        <f>IF( ISNUMBER(D16), D16, IF( D16="A+", GrilleNotation!$C$9, IF( D16="A", GrilleNotation!$C$11, IF( D16="B", GrilleNotation!$C$13, IF( D16="C", GrilleNotation!$C$15, IF( D16="D", GrilleNotation!$C$17, IF( D16="E", GrilleNotation!$C$19, IF( D16="F", GrilleNotation!$C$21 ) ) ) ) ) ) ) )</f>
        <v>0</v>
      </c>
    </row>
    <row r="17" spans="1:5" ht="47.25" customHeight="1">
      <c r="A17" s="63" t="s">
        <v>56</v>
      </c>
      <c r="B17" s="64" t="s">
        <v>110</v>
      </c>
      <c r="C17" s="39">
        <v>1</v>
      </c>
      <c r="D17" s="100" t="s">
        <v>187</v>
      </c>
      <c r="E17" s="38" t="b">
        <f>IF( ISNUMBER(D17), D17, IF( D17="A+", GrilleNotation!$C$9, IF( D17="A", GrilleNotation!$C$11, IF( D17="B", GrilleNotation!$C$13, IF( D17="C", GrilleNotation!$C$15, IF( D17="D", GrilleNotation!$C$17, IF( D17="E", GrilleNotation!$C$19, IF( D17="F", GrilleNotation!$C$21 ) ) ) ) ) ) ) )</f>
        <v>0</v>
      </c>
    </row>
    <row r="18" spans="1:5" ht="33" customHeight="1">
      <c r="A18" s="63" t="s">
        <v>92</v>
      </c>
      <c r="B18" s="64" t="s">
        <v>111</v>
      </c>
      <c r="C18" s="39">
        <v>1.5</v>
      </c>
      <c r="D18" s="100" t="s">
        <v>187</v>
      </c>
      <c r="E18" s="38" t="b">
        <f>IF( ISNUMBER(D18), D18, IF( D18="A+", GrilleNotation!$C$9, IF( D18="A", GrilleNotation!$C$11, IF( D18="B", GrilleNotation!$C$13, IF( D18="C", GrilleNotation!$C$15, IF( D18="D", GrilleNotation!$C$17, IF( D18="E", GrilleNotation!$C$19, IF( D18="F", GrilleNotation!$C$21 ) ) ) ) ) ) ) )</f>
        <v>0</v>
      </c>
    </row>
    <row r="19" spans="1:5" ht="15.75">
      <c r="A19" s="79" t="s">
        <v>93</v>
      </c>
      <c r="B19" s="62"/>
      <c r="C19" s="36">
        <f>SUM(C20:C23)</f>
        <v>7</v>
      </c>
      <c r="D19" s="37">
        <f>E19/C19</f>
        <v>0</v>
      </c>
      <c r="E19" s="38">
        <f>(E20*C20)+(E21*C21)+(E22*C22)+(E23*C23)</f>
        <v>0</v>
      </c>
    </row>
    <row r="20" spans="1:5" ht="54" customHeight="1">
      <c r="A20" s="63" t="s">
        <v>94</v>
      </c>
      <c r="B20" s="64" t="s">
        <v>112</v>
      </c>
      <c r="C20" s="39">
        <v>2</v>
      </c>
      <c r="D20" s="100" t="s">
        <v>187</v>
      </c>
      <c r="E20" s="38" t="b">
        <f>IF( ISNUMBER(D20), D20, IF( D20="A+", GrilleNotation!$C$9, IF( D20="A", GrilleNotation!$C$11, IF( D20="B", GrilleNotation!$C$13, IF( D20="C", GrilleNotation!$C$15, IF( D20="D", GrilleNotation!$C$17, IF( D20="E", GrilleNotation!$C$19, IF( D20="F", GrilleNotation!$C$21 ) ) ) ) ) ) ) )</f>
        <v>0</v>
      </c>
    </row>
    <row r="21" spans="1:5" ht="54" customHeight="1">
      <c r="A21" s="63" t="s">
        <v>95</v>
      </c>
      <c r="B21" s="64" t="s">
        <v>113</v>
      </c>
      <c r="C21" s="39">
        <v>2</v>
      </c>
      <c r="D21" s="100" t="s">
        <v>187</v>
      </c>
      <c r="E21" s="38" t="b">
        <f>IF( ISNUMBER(D21), D21, IF( D21="A+", GrilleNotation!$C$9, IF( D21="A", GrilleNotation!$C$11, IF( D21="B", GrilleNotation!$C$13, IF( D21="C", GrilleNotation!$C$15, IF( D21="D", GrilleNotation!$C$17, IF( D21="E", GrilleNotation!$C$19, IF( D21="F", GrilleNotation!$C$21 ) ) ) ) ) ) ) )</f>
        <v>0</v>
      </c>
    </row>
    <row r="22" spans="1:5" ht="42.75" customHeight="1">
      <c r="A22" s="63" t="s">
        <v>96</v>
      </c>
      <c r="B22" s="64" t="s">
        <v>114</v>
      </c>
      <c r="C22" s="39">
        <v>2</v>
      </c>
      <c r="D22" s="100" t="s">
        <v>187</v>
      </c>
      <c r="E22" s="38" t="b">
        <f>IF( ISNUMBER(D22), D22, IF( D22="A+", GrilleNotation!$C$9, IF( D22="A", GrilleNotation!$C$11, IF( D22="B", GrilleNotation!$C$13, IF( D22="C", GrilleNotation!$C$15, IF( D22="D", GrilleNotation!$C$17, IF( D22="E", GrilleNotation!$C$19, IF( D22="F", GrilleNotation!$C$21 ) ) ) ) ) ) ) )</f>
        <v>0</v>
      </c>
    </row>
    <row r="23" spans="1:5" ht="32.25" customHeight="1">
      <c r="A23" s="63" t="s">
        <v>64</v>
      </c>
      <c r="B23" s="64" t="s">
        <v>115</v>
      </c>
      <c r="C23" s="39">
        <v>1</v>
      </c>
      <c r="D23" s="100" t="s">
        <v>187</v>
      </c>
      <c r="E23" s="38" t="b">
        <f>IF( ISNUMBER(D23), D23, IF( D23="A+", GrilleNotation!$C$9, IF( D23="A", GrilleNotation!$C$11, IF( D23="B", GrilleNotation!$C$13, IF( D23="C", GrilleNotation!$C$15, IF( D23="D", GrilleNotation!$C$17, IF( D23="E", GrilleNotation!$C$19, IF( D23="F", GrilleNotation!$C$21 ) ) ) ) ) ) ) )</f>
        <v>0</v>
      </c>
    </row>
    <row r="24" spans="1:5" ht="15.75">
      <c r="A24" s="79" t="s">
        <v>97</v>
      </c>
      <c r="B24" s="62"/>
      <c r="C24" s="36">
        <f>SUM(C25:C26)</f>
        <v>4</v>
      </c>
      <c r="D24" s="37">
        <f>E24/C24</f>
        <v>0</v>
      </c>
      <c r="E24" s="38">
        <f>(E25*C25)+(E26*C26)</f>
        <v>0</v>
      </c>
    </row>
    <row r="25" spans="1:5" ht="47.25" customHeight="1">
      <c r="A25" s="63" t="s">
        <v>98</v>
      </c>
      <c r="B25" s="64" t="s">
        <v>123</v>
      </c>
      <c r="C25" s="39">
        <v>2</v>
      </c>
      <c r="D25" s="100" t="s">
        <v>187</v>
      </c>
      <c r="E25" s="38" t="b">
        <f>IF( ISNUMBER(D25), D25, IF( D25="A+", GrilleNotation!$C$9, IF( D25="A", GrilleNotation!$C$11, IF( D25="B", GrilleNotation!$C$13, IF( D25="C", GrilleNotation!$C$15, IF( D25="D", GrilleNotation!$C$17, IF( D25="E", GrilleNotation!$C$19, IF( D25="F", GrilleNotation!$C$21 ) ) ) ) ) ) ) )</f>
        <v>0</v>
      </c>
    </row>
    <row r="26" spans="1:5" ht="60" customHeight="1">
      <c r="A26" s="63" t="s">
        <v>8</v>
      </c>
      <c r="B26" s="64" t="s">
        <v>124</v>
      </c>
      <c r="C26" s="39">
        <v>2</v>
      </c>
      <c r="D26" s="100" t="s">
        <v>187</v>
      </c>
      <c r="E26" s="38" t="b">
        <f>IF( ISNUMBER(D26), D26, IF( D26="A+", GrilleNotation!$C$9, IF( D26="A", GrilleNotation!$C$11, IF( D26="B", GrilleNotation!$C$13, IF( D26="C", GrilleNotation!$C$15, IF( D26="D", GrilleNotation!$C$17, IF( D26="E", GrilleNotation!$C$19, IF( D26="F", GrilleNotation!$C$21 ) ) ) ) ) ) ) )</f>
        <v>0</v>
      </c>
    </row>
    <row r="27" spans="1:5" ht="15.75">
      <c r="A27" s="79" t="s">
        <v>99</v>
      </c>
      <c r="B27" s="62"/>
      <c r="C27" s="36">
        <f>SUM(C28:C31)</f>
        <v>4</v>
      </c>
      <c r="D27" s="37">
        <f>E27/C27</f>
        <v>0</v>
      </c>
      <c r="E27" s="38">
        <f>(E28*C28)+(E29*C29)+(E30*C30)+(E31*C31)</f>
        <v>0</v>
      </c>
    </row>
    <row r="28" spans="1:5" ht="54.75" customHeight="1">
      <c r="A28" s="63" t="s">
        <v>100</v>
      </c>
      <c r="B28" s="64" t="s">
        <v>116</v>
      </c>
      <c r="C28" s="39">
        <v>1</v>
      </c>
      <c r="D28" s="100" t="s">
        <v>187</v>
      </c>
      <c r="E28" s="38" t="b">
        <f>IF( ISNUMBER(D28), D28, IF( D28="A+", GrilleNotation!$C$9, IF( D28="A", GrilleNotation!$C$11, IF( D28="B", GrilleNotation!$C$13, IF( D28="C", GrilleNotation!$C$15, IF( D28="D", GrilleNotation!$C$17, IF( D28="E", GrilleNotation!$C$19, IF( D28="F", GrilleNotation!$C$21 ) ) ) ) ) ) ) )</f>
        <v>0</v>
      </c>
    </row>
    <row r="29" spans="1:5" ht="48" customHeight="1">
      <c r="A29" s="63" t="s">
        <v>101</v>
      </c>
      <c r="B29" s="64" t="s">
        <v>117</v>
      </c>
      <c r="C29" s="39">
        <v>1</v>
      </c>
      <c r="D29" s="100" t="s">
        <v>187</v>
      </c>
      <c r="E29" s="38" t="b">
        <f>IF( ISNUMBER(D29), D29, IF( D29="A+", GrilleNotation!$C$9, IF( D29="A", GrilleNotation!$C$11, IF( D29="B", GrilleNotation!$C$13, IF( D29="C", GrilleNotation!$C$15, IF( D29="D", GrilleNotation!$C$17, IF( D29="E", GrilleNotation!$C$19, IF( D29="F", GrilleNotation!$C$21 ) ) ) ) ) ) ) )</f>
        <v>0</v>
      </c>
    </row>
    <row r="30" spans="1:5" ht="42.75" customHeight="1">
      <c r="A30" s="63" t="s">
        <v>102</v>
      </c>
      <c r="B30" s="64" t="s">
        <v>118</v>
      </c>
      <c r="C30" s="39">
        <v>1</v>
      </c>
      <c r="D30" s="100" t="s">
        <v>187</v>
      </c>
      <c r="E30" s="38" t="b">
        <f>IF( ISNUMBER(D30), D30, IF( D30="A+", GrilleNotation!$C$9, IF( D30="A", GrilleNotation!$C$11, IF( D30="B", GrilleNotation!$C$13, IF( D30="C", GrilleNotation!$C$15, IF( D30="D", GrilleNotation!$C$17, IF( D30="E", GrilleNotation!$C$19, IF( D30="F", GrilleNotation!$C$21 ) ) ) ) ) ) ) )</f>
        <v>0</v>
      </c>
    </row>
    <row r="31" spans="1:5" ht="30" customHeight="1">
      <c r="A31" s="63" t="s">
        <v>103</v>
      </c>
      <c r="B31" s="64" t="s">
        <v>119</v>
      </c>
      <c r="C31" s="39">
        <v>1</v>
      </c>
      <c r="D31" s="100" t="s">
        <v>187</v>
      </c>
      <c r="E31" s="38" t="b">
        <f>IF( ISNUMBER(D31), D31, IF( D31="A+", GrilleNotation!$C$9, IF( D31="A", GrilleNotation!$C$11, IF( D31="B", GrilleNotation!$C$13, IF( D31="C", GrilleNotation!$C$15, IF( D31="D", GrilleNotation!$C$17, IF( D31="E", GrilleNotation!$C$19, IF( D31="F", GrilleNotation!$C$21 ) ) ) ) ) ) ) )</f>
        <v>0</v>
      </c>
    </row>
    <row r="32" spans="1:5" ht="16.5" thickBot="1">
      <c r="A32" s="40"/>
      <c r="B32" s="65"/>
      <c r="C32" s="41">
        <f>SUM(C14:C18)+SUM(C25:C26)+SUM(C28:C31)+SUM(C20:C23)</f>
        <v>20</v>
      </c>
      <c r="D32" s="42">
        <f>E32/C32</f>
        <v>0</v>
      </c>
      <c r="E32" s="43">
        <f>E13+E19+E24+E27</f>
        <v>0</v>
      </c>
    </row>
    <row r="33" spans="1:5" ht="30.75" thickBot="1">
      <c r="A33" s="46" t="s">
        <v>106</v>
      </c>
      <c r="B33" s="66" t="s">
        <v>120</v>
      </c>
      <c r="C33" s="67"/>
      <c r="D33" s="44">
        <v>0</v>
      </c>
      <c r="E33" s="47"/>
    </row>
    <row r="34" spans="1:5" ht="30.75" thickBot="1">
      <c r="A34" s="46" t="s">
        <v>104</v>
      </c>
      <c r="B34" s="66" t="s">
        <v>121</v>
      </c>
      <c r="C34" s="48"/>
      <c r="D34" s="49">
        <v>0</v>
      </c>
      <c r="E34" s="45"/>
    </row>
    <row r="35" spans="1:5" ht="17.25" thickBot="1">
      <c r="A35" s="34" t="s">
        <v>105</v>
      </c>
      <c r="B35" s="34"/>
      <c r="C35" s="122">
        <f>D32 + D33 + D34</f>
        <v>0</v>
      </c>
      <c r="D35" s="122"/>
      <c r="E35" s="122"/>
    </row>
    <row r="36" spans="1:5" ht="15">
      <c r="A36" s="68"/>
      <c r="B36" s="68"/>
      <c r="C36" s="69"/>
      <c r="D36" s="70"/>
      <c r="E36" s="70"/>
    </row>
    <row r="37" spans="1:5" ht="15.75" thickBot="1">
      <c r="A37" s="71"/>
      <c r="B37" s="71"/>
      <c r="C37" s="70"/>
      <c r="D37" s="70"/>
      <c r="E37" s="70"/>
    </row>
    <row r="38" spans="1:5" ht="15.75">
      <c r="A38" s="72" t="s">
        <v>122</v>
      </c>
      <c r="B38" s="73"/>
      <c r="C38" s="74"/>
      <c r="D38" s="74"/>
      <c r="E38" s="75"/>
    </row>
    <row r="39" spans="1:5" ht="61.5" customHeight="1" thickBot="1">
      <c r="A39" s="123"/>
      <c r="B39" s="123"/>
      <c r="C39" s="123"/>
      <c r="D39" s="123"/>
      <c r="E39" s="123"/>
    </row>
  </sheetData>
  <mergeCells count="8">
    <mergeCell ref="C35:E35"/>
    <mergeCell ref="A39:E39"/>
    <mergeCell ref="A1:E1"/>
    <mergeCell ref="C3:E3"/>
    <mergeCell ref="C4:E4"/>
    <mergeCell ref="C7:E7"/>
    <mergeCell ref="C8:E8"/>
    <mergeCell ref="A11:E11"/>
  </mergeCells>
  <printOptions horizontalCentered="1" verticalCentered="1"/>
  <pageMargins left="0.31496062992125984" right="0.31496062992125984" top="0.55118110236220474" bottom="0.55118110236220474" header="0.31496062992125984" footer="0.31496062992125984"/>
  <pageSetup paperSize="9" scale="69" orientation="portrait" r:id="rId1"/>
  <headerFooter>
    <oddFooter>&amp;LAnnée 2025-2026&amp;CPage 4&amp;R&amp;D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9C51-E8D0-4822-A30B-C77C11ED9D6D}">
  <dimension ref="A3:E24"/>
  <sheetViews>
    <sheetView workbookViewId="0">
      <selection activeCell="A3" sqref="A3:E3"/>
    </sheetView>
  </sheetViews>
  <sheetFormatPr baseColWidth="10" defaultRowHeight="14.25"/>
  <cols>
    <col min="3" max="3" width="22.5" customWidth="1"/>
    <col min="4" max="4" width="24.5" customWidth="1"/>
  </cols>
  <sheetData>
    <row r="3" spans="1:5" ht="23.25" customHeight="1">
      <c r="A3" s="130" t="s">
        <v>178</v>
      </c>
      <c r="B3" s="131"/>
      <c r="C3" s="131"/>
      <c r="D3" s="131"/>
      <c r="E3" s="132"/>
    </row>
    <row r="5" spans="1:5" ht="15">
      <c r="C5" s="99" t="s">
        <v>164</v>
      </c>
    </row>
    <row r="7" spans="1:5" s="101" customFormat="1" ht="15.75">
      <c r="B7" s="103" t="s">
        <v>179</v>
      </c>
      <c r="C7" s="103" t="s">
        <v>180</v>
      </c>
      <c r="D7" s="102" t="s">
        <v>14</v>
      </c>
    </row>
    <row r="9" spans="1:5" s="101" customFormat="1">
      <c r="A9" s="104"/>
      <c r="B9" s="104" t="s">
        <v>165</v>
      </c>
      <c r="C9" s="104">
        <v>20</v>
      </c>
      <c r="D9" s="105" t="s">
        <v>166</v>
      </c>
    </row>
    <row r="10" spans="1:5" s="101" customFormat="1">
      <c r="A10" s="104"/>
      <c r="B10" s="104"/>
      <c r="C10" s="104"/>
      <c r="D10" s="105"/>
    </row>
    <row r="11" spans="1:5" s="101" customFormat="1">
      <c r="A11" s="104"/>
      <c r="B11" s="104" t="s">
        <v>167</v>
      </c>
      <c r="C11" s="104">
        <v>16</v>
      </c>
      <c r="D11" s="105" t="s">
        <v>176</v>
      </c>
    </row>
    <row r="12" spans="1:5" s="101" customFormat="1">
      <c r="A12" s="104"/>
      <c r="B12" s="104"/>
      <c r="C12" s="104"/>
      <c r="D12" s="105"/>
    </row>
    <row r="13" spans="1:5" s="101" customFormat="1">
      <c r="A13" s="104"/>
      <c r="B13" s="104" t="s">
        <v>168</v>
      </c>
      <c r="C13" s="104">
        <v>14</v>
      </c>
      <c r="D13" s="105" t="s">
        <v>177</v>
      </c>
    </row>
    <row r="14" spans="1:5" s="101" customFormat="1">
      <c r="A14" s="104"/>
      <c r="B14" s="104"/>
      <c r="C14" s="104"/>
      <c r="D14" s="105"/>
    </row>
    <row r="15" spans="1:5" s="101" customFormat="1">
      <c r="A15" s="104"/>
      <c r="B15" s="104" t="s">
        <v>169</v>
      </c>
      <c r="C15" s="104">
        <v>12</v>
      </c>
      <c r="D15" s="105" t="s">
        <v>170</v>
      </c>
    </row>
    <row r="16" spans="1:5" s="101" customFormat="1">
      <c r="A16" s="104"/>
      <c r="B16" s="104"/>
      <c r="C16" s="104"/>
      <c r="D16" s="105"/>
    </row>
    <row r="17" spans="1:4" s="101" customFormat="1">
      <c r="A17" s="104"/>
      <c r="B17" s="104" t="s">
        <v>171</v>
      </c>
      <c r="C17" s="104">
        <v>8</v>
      </c>
      <c r="D17" s="105" t="s">
        <v>172</v>
      </c>
    </row>
    <row r="18" spans="1:4" s="101" customFormat="1">
      <c r="A18" s="104"/>
      <c r="B18" s="104"/>
      <c r="C18" s="104"/>
      <c r="D18" s="105"/>
    </row>
    <row r="19" spans="1:4" s="101" customFormat="1">
      <c r="A19" s="104"/>
      <c r="B19" s="104" t="s">
        <v>173</v>
      </c>
      <c r="C19" s="104">
        <v>4</v>
      </c>
      <c r="D19" s="105" t="s">
        <v>174</v>
      </c>
    </row>
    <row r="20" spans="1:4" s="101" customFormat="1">
      <c r="A20" s="104"/>
      <c r="B20" s="104"/>
      <c r="C20" s="104"/>
      <c r="D20" s="105"/>
    </row>
    <row r="21" spans="1:4" s="101" customFormat="1">
      <c r="A21" s="104"/>
      <c r="B21" s="104" t="s">
        <v>175</v>
      </c>
      <c r="C21" s="104">
        <v>0</v>
      </c>
      <c r="D21" s="105" t="s">
        <v>183</v>
      </c>
    </row>
    <row r="24" spans="1:4">
      <c r="A24" t="s">
        <v>181</v>
      </c>
    </row>
  </sheetData>
  <mergeCells count="1">
    <mergeCell ref="A3:E3"/>
  </mergeCells>
  <pageMargins left="0.70866141732283472" right="0.70866141732283472" top="0.74803149606299213" bottom="0.74803149606299213" header="0.31496062992125984" footer="0.31496062992125984"/>
  <pageSetup paperSize="9" orientation="portrait" r:id="rId1"/>
  <headerFooter>
    <oddFooter>&amp;LAnnée 2025-2026&amp;C&amp;P&amp;R&amp;D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C2F3-C64B-4CED-A571-951F6DBBB1E6}">
  <sheetPr>
    <pageSetUpPr fitToPage="1"/>
  </sheetPr>
  <dimension ref="A1:D26"/>
  <sheetViews>
    <sheetView workbookViewId="0">
      <selection sqref="A1:D1"/>
    </sheetView>
  </sheetViews>
  <sheetFormatPr baseColWidth="10" defaultRowHeight="14.25"/>
  <cols>
    <col min="1" max="1" width="41.75" customWidth="1"/>
    <col min="2" max="2" width="7.875" customWidth="1"/>
    <col min="3" max="3" width="31.5" customWidth="1"/>
    <col min="4" max="4" width="6" customWidth="1"/>
  </cols>
  <sheetData>
    <row r="1" spans="1:4" ht="23.25">
      <c r="A1" s="128" t="s">
        <v>140</v>
      </c>
      <c r="B1" s="128"/>
      <c r="C1" s="128"/>
      <c r="D1" s="128"/>
    </row>
    <row r="2" spans="1:4" ht="44.25" customHeight="1">
      <c r="A2" s="133" t="s">
        <v>141</v>
      </c>
      <c r="B2" s="133"/>
      <c r="C2" s="133"/>
      <c r="D2" s="133"/>
    </row>
    <row r="3" spans="1:4">
      <c r="A3" s="54"/>
      <c r="B3" s="54"/>
      <c r="C3" s="54"/>
      <c r="D3" s="54"/>
    </row>
    <row r="4" spans="1:4" ht="15.75" customHeight="1">
      <c r="A4" s="55" t="s">
        <v>0</v>
      </c>
      <c r="B4" s="126" t="str">
        <f>'Evaluation globale'!C3</f>
        <v>&lt;Nom&gt; &lt;Prénom&gt;</v>
      </c>
      <c r="C4" s="126"/>
      <c r="D4" s="126"/>
    </row>
    <row r="5" spans="1:4" ht="15" thickBot="1">
      <c r="A5" s="54"/>
      <c r="B5" s="54"/>
      <c r="C5" s="54"/>
      <c r="D5" s="54"/>
    </row>
    <row r="6" spans="1:4" ht="36.75" customHeight="1" thickBot="1">
      <c r="A6" s="116" t="s">
        <v>142</v>
      </c>
      <c r="B6" s="116"/>
      <c r="C6" s="116"/>
      <c r="D6" s="116"/>
    </row>
    <row r="7" spans="1:4" ht="15.75">
      <c r="A7" s="134"/>
      <c r="B7" s="134"/>
      <c r="C7" s="135" t="s">
        <v>43</v>
      </c>
      <c r="D7" s="135"/>
    </row>
    <row r="8" spans="1:4" ht="50.25" customHeight="1">
      <c r="A8" s="136" t="s">
        <v>143</v>
      </c>
      <c r="B8" s="136"/>
      <c r="C8" s="137">
        <v>0</v>
      </c>
      <c r="D8" s="137"/>
    </row>
    <row r="9" spans="1:4" ht="25.5" customHeight="1">
      <c r="A9" s="138" t="s">
        <v>144</v>
      </c>
      <c r="B9" s="138"/>
      <c r="C9" s="139" t="s">
        <v>39</v>
      </c>
      <c r="D9" s="139"/>
    </row>
    <row r="10" spans="1:4" ht="26.25" customHeight="1">
      <c r="A10" s="138" t="s">
        <v>145</v>
      </c>
      <c r="B10" s="138"/>
      <c r="C10" s="139"/>
      <c r="D10" s="139"/>
    </row>
    <row r="11" spans="1:4" ht="32.25" customHeight="1">
      <c r="A11" s="138" t="s">
        <v>146</v>
      </c>
      <c r="B11" s="138"/>
      <c r="C11" s="139"/>
      <c r="D11" s="139"/>
    </row>
    <row r="12" spans="1:4" ht="32.25" customHeight="1">
      <c r="A12" s="136" t="s">
        <v>147</v>
      </c>
      <c r="B12" s="136"/>
      <c r="C12" s="137">
        <v>0</v>
      </c>
      <c r="D12" s="137"/>
    </row>
    <row r="13" spans="1:4" ht="33.75" customHeight="1">
      <c r="A13" s="138" t="s">
        <v>148</v>
      </c>
      <c r="B13" s="138"/>
      <c r="C13" s="139" t="s">
        <v>190</v>
      </c>
      <c r="D13" s="139"/>
    </row>
    <row r="14" spans="1:4" ht="33" customHeight="1">
      <c r="A14" s="138" t="s">
        <v>149</v>
      </c>
      <c r="B14" s="138"/>
      <c r="C14" s="139"/>
      <c r="D14" s="139"/>
    </row>
    <row r="15" spans="1:4" ht="61.5" customHeight="1">
      <c r="A15" s="138" t="s">
        <v>150</v>
      </c>
      <c r="B15" s="138"/>
      <c r="C15" s="139"/>
      <c r="D15" s="139"/>
    </row>
    <row r="16" spans="1:4" ht="36" customHeight="1">
      <c r="A16" s="136" t="s">
        <v>151</v>
      </c>
      <c r="B16" s="136"/>
      <c r="C16" s="137">
        <v>0</v>
      </c>
      <c r="D16" s="137"/>
    </row>
    <row r="17" spans="1:4" ht="24.75" customHeight="1">
      <c r="A17" s="138" t="s">
        <v>152</v>
      </c>
      <c r="B17" s="138"/>
      <c r="C17" s="139" t="s">
        <v>189</v>
      </c>
      <c r="D17" s="139"/>
    </row>
    <row r="18" spans="1:4" ht="31.5" customHeight="1">
      <c r="A18" s="138" t="s">
        <v>154</v>
      </c>
      <c r="B18" s="138"/>
      <c r="C18" s="139"/>
      <c r="D18" s="139"/>
    </row>
    <row r="19" spans="1:4" ht="35.25" customHeight="1">
      <c r="A19" s="138" t="s">
        <v>155</v>
      </c>
      <c r="B19" s="138"/>
      <c r="C19" s="139"/>
      <c r="D19" s="139"/>
    </row>
    <row r="20" spans="1:4" ht="27.75" customHeight="1">
      <c r="A20" s="138" t="s">
        <v>156</v>
      </c>
      <c r="B20" s="138"/>
      <c r="C20" s="139"/>
      <c r="D20" s="139"/>
    </row>
    <row r="21" spans="1:4" ht="15" thickBot="1">
      <c r="A21" s="140"/>
      <c r="B21" s="140"/>
      <c r="C21" s="141"/>
      <c r="D21" s="141"/>
    </row>
    <row r="22" spans="1:4" ht="24.75" customHeight="1" thickBot="1">
      <c r="A22" s="34" t="s">
        <v>40</v>
      </c>
      <c r="B22" s="142">
        <f>(C8+C12+C16)/3</f>
        <v>0</v>
      </c>
      <c r="C22" s="142"/>
      <c r="D22" s="142"/>
    </row>
    <row r="23" spans="1:4" ht="15">
      <c r="A23" s="143" t="s">
        <v>41</v>
      </c>
      <c r="B23" s="143"/>
      <c r="C23" s="143"/>
      <c r="D23" s="143"/>
    </row>
    <row r="24" spans="1:4" ht="15.75" thickBot="1">
      <c r="A24" s="93"/>
      <c r="B24" s="94"/>
      <c r="C24" s="94"/>
      <c r="D24" s="94"/>
    </row>
    <row r="25" spans="1:4" ht="24.75" customHeight="1">
      <c r="A25" s="95" t="s">
        <v>14</v>
      </c>
      <c r="B25" s="96"/>
      <c r="C25" s="96"/>
      <c r="D25" s="97"/>
    </row>
    <row r="26" spans="1:4" ht="63" customHeight="1" thickBot="1">
      <c r="A26" s="123"/>
      <c r="B26" s="123"/>
      <c r="C26" s="123"/>
      <c r="D26" s="123"/>
    </row>
  </sheetData>
  <mergeCells count="30">
    <mergeCell ref="A21:B21"/>
    <mergeCell ref="C21:D21"/>
    <mergeCell ref="B22:D22"/>
    <mergeCell ref="A23:D23"/>
    <mergeCell ref="A26:D26"/>
    <mergeCell ref="A16:B16"/>
    <mergeCell ref="C16:D16"/>
    <mergeCell ref="A17:B17"/>
    <mergeCell ref="C17:D20"/>
    <mergeCell ref="A18:B18"/>
    <mergeCell ref="A19:B19"/>
    <mergeCell ref="A20:B20"/>
    <mergeCell ref="A12:B12"/>
    <mergeCell ref="C12:D12"/>
    <mergeCell ref="A13:B13"/>
    <mergeCell ref="C13:D15"/>
    <mergeCell ref="A14:B14"/>
    <mergeCell ref="A15:B15"/>
    <mergeCell ref="A8:B8"/>
    <mergeCell ref="C8:D8"/>
    <mergeCell ref="A9:B9"/>
    <mergeCell ref="C9:D11"/>
    <mergeCell ref="A10:B10"/>
    <mergeCell ref="A11:B11"/>
    <mergeCell ref="A1:D1"/>
    <mergeCell ref="A2:D2"/>
    <mergeCell ref="B4:D4"/>
    <mergeCell ref="A6:D6"/>
    <mergeCell ref="A7:B7"/>
    <mergeCell ref="C7:D7"/>
  </mergeCells>
  <pageMargins left="0.70866141732283472" right="0.70866141732283472" top="0.74803149606299213" bottom="0.74803149606299213" header="0.31496062992125984" footer="0.31496062992125984"/>
  <pageSetup paperSize="9" scale="92" orientation="portrait" r:id="rId1"/>
  <headerFooter>
    <oddFooter>&amp;LAnnée 2025-2026&amp;C&amp;P&amp;R&amp;D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0ECF-DB7D-4A40-8299-8392EDEF2FE5}">
  <sheetPr>
    <pageSetUpPr fitToPage="1"/>
  </sheetPr>
  <dimension ref="A1:D27"/>
  <sheetViews>
    <sheetView workbookViewId="0">
      <selection sqref="A1:D1"/>
    </sheetView>
  </sheetViews>
  <sheetFormatPr baseColWidth="10" defaultRowHeight="14.25"/>
  <cols>
    <col min="1" max="1" width="41.75" style="83" customWidth="1"/>
    <col min="2" max="2" width="7.875" style="83" customWidth="1"/>
    <col min="3" max="3" width="31.5" style="83" customWidth="1"/>
    <col min="4" max="4" width="6" style="83" customWidth="1"/>
    <col min="5" max="16384" width="11" style="83"/>
  </cols>
  <sheetData>
    <row r="1" spans="1:4" ht="23.25">
      <c r="A1" s="128" t="s">
        <v>157</v>
      </c>
      <c r="B1" s="128"/>
      <c r="C1" s="128"/>
      <c r="D1" s="128"/>
    </row>
    <row r="2" spans="1:4" ht="44.25" customHeight="1">
      <c r="A2" s="133" t="s">
        <v>141</v>
      </c>
      <c r="B2" s="133"/>
      <c r="C2" s="133"/>
      <c r="D2" s="133"/>
    </row>
    <row r="3" spans="1:4">
      <c r="A3" s="54"/>
      <c r="B3" s="54"/>
      <c r="C3" s="54"/>
      <c r="D3" s="54"/>
    </row>
    <row r="4" spans="1:4" ht="15.75" customHeight="1">
      <c r="A4" s="55" t="s">
        <v>0</v>
      </c>
      <c r="B4" s="126" t="str">
        <f>'Evaluation globale'!C3</f>
        <v>&lt;Nom&gt; &lt;Prénom&gt;</v>
      </c>
      <c r="C4" s="126"/>
      <c r="D4" s="126"/>
    </row>
    <row r="5" spans="1:4" ht="15" thickBot="1">
      <c r="A5" s="54"/>
      <c r="B5" s="54"/>
      <c r="C5" s="54"/>
      <c r="D5" s="54"/>
    </row>
    <row r="6" spans="1:4" ht="36.75" customHeight="1" thickBot="1">
      <c r="A6" s="116" t="s">
        <v>158</v>
      </c>
      <c r="B6" s="116"/>
      <c r="C6" s="116"/>
      <c r="D6" s="116"/>
    </row>
    <row r="7" spans="1:4" ht="15.75">
      <c r="A7" s="134"/>
      <c r="B7" s="134"/>
      <c r="C7" s="135" t="s">
        <v>43</v>
      </c>
      <c r="D7" s="135"/>
    </row>
    <row r="8" spans="1:4" ht="50.25" customHeight="1">
      <c r="A8" s="136" t="s">
        <v>143</v>
      </c>
      <c r="B8" s="136"/>
      <c r="C8" s="137">
        <v>0</v>
      </c>
      <c r="D8" s="137"/>
    </row>
    <row r="9" spans="1:4" ht="25.5" customHeight="1">
      <c r="A9" s="138" t="s">
        <v>144</v>
      </c>
      <c r="B9" s="138"/>
      <c r="C9" s="139" t="s">
        <v>39</v>
      </c>
      <c r="D9" s="139"/>
    </row>
    <row r="10" spans="1:4" ht="26.25" customHeight="1">
      <c r="A10" s="138" t="s">
        <v>145</v>
      </c>
      <c r="B10" s="138"/>
      <c r="C10" s="139"/>
      <c r="D10" s="139"/>
    </row>
    <row r="11" spans="1:4" ht="32.25" customHeight="1">
      <c r="A11" s="138" t="s">
        <v>146</v>
      </c>
      <c r="B11" s="138"/>
      <c r="C11" s="139"/>
      <c r="D11" s="139"/>
    </row>
    <row r="12" spans="1:4" ht="48.75" customHeight="1">
      <c r="A12" s="136" t="s">
        <v>159</v>
      </c>
      <c r="B12" s="136"/>
      <c r="C12" s="137">
        <v>0</v>
      </c>
      <c r="D12" s="137"/>
    </row>
    <row r="13" spans="1:4" ht="53.25" customHeight="1">
      <c r="A13" s="138" t="s">
        <v>160</v>
      </c>
      <c r="B13" s="138"/>
      <c r="C13" s="139" t="s">
        <v>191</v>
      </c>
      <c r="D13" s="139"/>
    </row>
    <row r="14" spans="1:4" ht="33" customHeight="1">
      <c r="A14" s="138" t="s">
        <v>161</v>
      </c>
      <c r="B14" s="138"/>
      <c r="C14" s="139"/>
      <c r="D14" s="139"/>
    </row>
    <row r="15" spans="1:4" ht="37.5" customHeight="1">
      <c r="A15" s="138" t="s">
        <v>162</v>
      </c>
      <c r="B15" s="138"/>
      <c r="C15" s="139"/>
      <c r="D15" s="139"/>
    </row>
    <row r="16" spans="1:4" ht="39.75" customHeight="1">
      <c r="A16" s="138" t="s">
        <v>163</v>
      </c>
      <c r="B16" s="138"/>
      <c r="C16" s="139"/>
      <c r="D16" s="139"/>
    </row>
    <row r="17" spans="1:4" ht="33" customHeight="1">
      <c r="A17" s="136" t="s">
        <v>151</v>
      </c>
      <c r="B17" s="136"/>
      <c r="C17" s="137">
        <v>0</v>
      </c>
      <c r="D17" s="137"/>
    </row>
    <row r="18" spans="1:4" ht="24.75" customHeight="1">
      <c r="A18" s="138" t="s">
        <v>152</v>
      </c>
      <c r="B18" s="138"/>
      <c r="C18" s="139" t="s">
        <v>153</v>
      </c>
      <c r="D18" s="139"/>
    </row>
    <row r="19" spans="1:4" ht="31.5" customHeight="1">
      <c r="A19" s="138" t="s">
        <v>154</v>
      </c>
      <c r="B19" s="138"/>
      <c r="C19" s="139"/>
      <c r="D19" s="139"/>
    </row>
    <row r="20" spans="1:4" ht="35.25" customHeight="1">
      <c r="A20" s="138" t="s">
        <v>155</v>
      </c>
      <c r="B20" s="138"/>
      <c r="C20" s="139"/>
      <c r="D20" s="139"/>
    </row>
    <row r="21" spans="1:4" ht="27.75" customHeight="1">
      <c r="A21" s="138" t="s">
        <v>156</v>
      </c>
      <c r="B21" s="138"/>
      <c r="C21" s="139"/>
      <c r="D21" s="139"/>
    </row>
    <row r="22" spans="1:4" ht="15" thickBot="1">
      <c r="A22" s="140"/>
      <c r="B22" s="140"/>
      <c r="C22" s="141"/>
      <c r="D22" s="141"/>
    </row>
    <row r="23" spans="1:4" ht="24.75" customHeight="1" thickBot="1">
      <c r="A23" s="34" t="s">
        <v>40</v>
      </c>
      <c r="B23" s="142">
        <f>(C8+C12+C17)/3</f>
        <v>0</v>
      </c>
      <c r="C23" s="142"/>
      <c r="D23" s="142"/>
    </row>
    <row r="24" spans="1:4" ht="15">
      <c r="A24" s="143" t="s">
        <v>41</v>
      </c>
      <c r="B24" s="143"/>
      <c r="C24" s="143"/>
      <c r="D24" s="143"/>
    </row>
    <row r="25" spans="1:4" ht="15.75" thickBot="1">
      <c r="A25" s="93"/>
      <c r="B25" s="94"/>
      <c r="C25" s="94"/>
      <c r="D25" s="94"/>
    </row>
    <row r="26" spans="1:4" ht="24.75" customHeight="1">
      <c r="A26" s="95" t="s">
        <v>14</v>
      </c>
      <c r="B26" s="96"/>
      <c r="C26" s="96"/>
      <c r="D26" s="97"/>
    </row>
    <row r="27" spans="1:4" ht="63" customHeight="1" thickBot="1">
      <c r="A27" s="123"/>
      <c r="B27" s="123"/>
      <c r="C27" s="123"/>
      <c r="D27" s="123"/>
    </row>
  </sheetData>
  <mergeCells count="31">
    <mergeCell ref="A22:B22"/>
    <mergeCell ref="C22:D22"/>
    <mergeCell ref="B23:D23"/>
    <mergeCell ref="A24:D24"/>
    <mergeCell ref="A27:D27"/>
    <mergeCell ref="A17:B17"/>
    <mergeCell ref="C17:D17"/>
    <mergeCell ref="A18:B18"/>
    <mergeCell ref="C18:D21"/>
    <mergeCell ref="A19:B19"/>
    <mergeCell ref="A20:B20"/>
    <mergeCell ref="A21:B21"/>
    <mergeCell ref="A12:B12"/>
    <mergeCell ref="C12:D12"/>
    <mergeCell ref="A13:B13"/>
    <mergeCell ref="C13:D16"/>
    <mergeCell ref="A14:B14"/>
    <mergeCell ref="A16:B16"/>
    <mergeCell ref="A15:B15"/>
    <mergeCell ref="A8:B8"/>
    <mergeCell ref="C8:D8"/>
    <mergeCell ref="A9:B9"/>
    <mergeCell ref="C9:D11"/>
    <mergeCell ref="A10:B10"/>
    <mergeCell ref="A11:B11"/>
    <mergeCell ref="A1:D1"/>
    <mergeCell ref="A2:D2"/>
    <mergeCell ref="B4:D4"/>
    <mergeCell ref="A6:D6"/>
    <mergeCell ref="A7:B7"/>
    <mergeCell ref="C7:D7"/>
  </mergeCells>
  <pageMargins left="0.70866141732283472" right="0.70866141732283472" top="0.74803149606299213" bottom="0.74803149606299213" header="0.31496062992125984" footer="0.31496062992125984"/>
  <pageSetup paperSize="9" scale="92" orientation="portrait" r:id="rId1"/>
  <headerFooter>
    <oddFooter>&amp;LAnnée 2025-2026&amp;C&amp;P&amp;R&amp;D</oddFooter>
  </headerFooter>
</worksheet>
</file>

<file path=docProps/app.xml><?xml version="1.0" encoding="utf-8"?>
<Properties xmlns="http://schemas.openxmlformats.org/officeDocument/2006/extended-properties" xmlns:vt="http://schemas.openxmlformats.org/officeDocument/2006/docPropsVTypes">
  <TotalTime>1917</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Evaluation globale</vt:lpstr>
      <vt:lpstr>Rapport</vt:lpstr>
      <vt:lpstr>SoutenanceFR</vt:lpstr>
      <vt:lpstr>SoutenanceENG</vt:lpstr>
      <vt:lpstr>GrilleNotation</vt:lpstr>
      <vt:lpstr>CompétencesPA</vt:lpstr>
      <vt:lpstr>CompétencesPB</vt:lpstr>
      <vt:lpstr>'Evaluation globale'!Zone_d_impression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Jean-Francois Kamp</cp:lastModifiedBy>
  <cp:revision>376</cp:revision>
  <cp:lastPrinted>2026-02-16T15:30:32Z</cp:lastPrinted>
  <dcterms:created xsi:type="dcterms:W3CDTF">1996-10-21T11:03:58Z</dcterms:created>
  <dcterms:modified xsi:type="dcterms:W3CDTF">2026-03-18T09:46:48Z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ies>
</file>